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70" yWindow="885" windowWidth="14235" windowHeight="7965" activeTab="12"/>
  </bookViews>
  <sheets>
    <sheet name="ORT SR Noff vysledky" sheetId="1" r:id="rId1"/>
    <sheet name="ORT SR Of. vysledky A " sheetId="2" r:id="rId2"/>
    <sheet name="ORT SR off vysledky A SPHV" sheetId="3" r:id="rId3"/>
    <sheet name="ORT SR Of vysledky M" sheetId="4" r:id="rId4"/>
    <sheet name="ORT SR Of vysledky M SPHV" sheetId="5" r:id="rId5"/>
    <sheet name="ORT IR  Neof vysledky" sheetId="6" r:id="rId6"/>
    <sheet name="ORT IR  Of vysledky A" sheetId="7" r:id="rId7"/>
    <sheet name="ORT IR  Of vysledky A SPHV" sheetId="8" r:id="rId8"/>
    <sheet name="ORT IR  Of vysledky M" sheetId="9" r:id="rId9"/>
    <sheet name="ORT IR  Of vysledky M SPHV" sheetId="10" r:id="rId10"/>
    <sheet name="ORT Of. vysledky A" sheetId="11" r:id="rId11"/>
    <sheet name="ORT Of vysledky M" sheetId="12" r:id="rId12"/>
    <sheet name="ORT Of. vysledky A do r.v.45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<sst xmlns="http://schemas.openxmlformats.org/spreadsheetml/2006/main" count="2843" uniqueCount="212">
  <si>
    <t>Por.</t>
  </si>
  <si>
    <t>Štart. číslo</t>
  </si>
  <si>
    <t>Meno jazdca</t>
  </si>
  <si>
    <t>Spolujazdec</t>
  </si>
  <si>
    <t>Krajina</t>
  </si>
  <si>
    <t>Hist. Vozidlo</t>
  </si>
  <si>
    <t>Rok výr.</t>
  </si>
  <si>
    <t>Kat</t>
  </si>
  <si>
    <t>D1</t>
  </si>
  <si>
    <t>D2</t>
  </si>
  <si>
    <t>D3</t>
  </si>
  <si>
    <t>S 1 -  KMÚ 90 m / 15 s</t>
  </si>
  <si>
    <t>S 2 -  KMÚ 90 m / 13 s</t>
  </si>
  <si>
    <t>S 5 -  KMÚ 90 m / 15 s</t>
  </si>
  <si>
    <t>S3 - Jazda pravideľnosti</t>
  </si>
  <si>
    <t>S 4 - KMÚ 60 m / 12 s</t>
  </si>
  <si>
    <t>S 6 -  KMÚ 90 m / 13 s</t>
  </si>
  <si>
    <t>S7 - Jazda pravideľnosti</t>
  </si>
  <si>
    <t>S 8 - KMÚ 60 m / 14 s</t>
  </si>
  <si>
    <t>S 9 - KMÚ 90 m / 15 s</t>
  </si>
  <si>
    <t>S 10 - KMÚ 90 m / 13 s</t>
  </si>
  <si>
    <t>PK1</t>
  </si>
  <si>
    <t>PK2</t>
  </si>
  <si>
    <t>ČK</t>
  </si>
  <si>
    <t>Zákaz zastavenia (tr.body)</t>
  </si>
  <si>
    <t>S 11 - KMÚ 90 m / 15 s</t>
  </si>
  <si>
    <t>S 12 - KMÚ 90 m / 13 s</t>
  </si>
  <si>
    <t>S 13 - 5,6 km / 10 min</t>
  </si>
  <si>
    <t>Trestné body 28.8.2009</t>
  </si>
  <si>
    <t>Trestné body 29.8.2009</t>
  </si>
  <si>
    <t>Trestné body 30.8.2009</t>
  </si>
  <si>
    <t>Trestné body spolu</t>
  </si>
  <si>
    <t>čas</t>
  </si>
  <si>
    <t>Rozdiel</t>
  </si>
  <si>
    <t>Tr. body</t>
  </si>
  <si>
    <t>čas prvého kola</t>
  </si>
  <si>
    <t>R1</t>
  </si>
  <si>
    <t>R2</t>
  </si>
  <si>
    <t>Petranová Dana, PhDr.</t>
  </si>
  <si>
    <t>SK</t>
  </si>
  <si>
    <t>Tatra 603-2</t>
  </si>
  <si>
    <t>P - A</t>
  </si>
  <si>
    <t>X</t>
  </si>
  <si>
    <t>NC</t>
  </si>
  <si>
    <t>Frišták František</t>
  </si>
  <si>
    <t>Škoda 1102 Tudor</t>
  </si>
  <si>
    <t>Skála Pavel, Ing.</t>
  </si>
  <si>
    <t>Magda Poliačikova,JUDr.</t>
  </si>
  <si>
    <t>Dodge</t>
  </si>
  <si>
    <t>Drápal Peter</t>
  </si>
  <si>
    <t>Drápalová Janka, Ing.,Mgr.</t>
  </si>
  <si>
    <t>Škoda Octavia Super</t>
  </si>
  <si>
    <t>Kolář Bivoj</t>
  </si>
  <si>
    <t>Kolářová Jena, RNDr.</t>
  </si>
  <si>
    <t>CZ</t>
  </si>
  <si>
    <t>Packard Clipper</t>
  </si>
  <si>
    <t>A</t>
  </si>
  <si>
    <t xml:space="preserve">Mączyński Bohdan </t>
  </si>
  <si>
    <t>PL</t>
  </si>
  <si>
    <t>Suzuki SJ 413</t>
  </si>
  <si>
    <t>Bazala Marián, Ing.</t>
  </si>
  <si>
    <t>Bazalová Beáta</t>
  </si>
  <si>
    <t>Triumph TR 3 A</t>
  </si>
  <si>
    <t>Sedlák Martin</t>
  </si>
  <si>
    <t>Corvette</t>
  </si>
  <si>
    <t>Ďuranna Ivan, Ing.</t>
  </si>
  <si>
    <t>Ďurannová Mária</t>
  </si>
  <si>
    <t>Austin Haeley 100</t>
  </si>
  <si>
    <t xml:space="preserve">Takáč Miroslav </t>
  </si>
  <si>
    <t>xx</t>
  </si>
  <si>
    <t>Aero 662</t>
  </si>
  <si>
    <t>Grežo Miroslav, Ing.</t>
  </si>
  <si>
    <t>Grežová Gabriela, Ing.</t>
  </si>
  <si>
    <t>Alfa Romeo Duetto</t>
  </si>
  <si>
    <t>Daniš Pavol, Mgr.art.</t>
  </si>
  <si>
    <t>Ondrejčák Michal, Doc.MUDr.</t>
  </si>
  <si>
    <t>AERO 30</t>
  </si>
  <si>
    <t>Kuthan Zdeněk</t>
  </si>
  <si>
    <t>Kuthanová Jana</t>
  </si>
  <si>
    <t>Š. Felicia super</t>
  </si>
  <si>
    <t>Wachal Viliam</t>
  </si>
  <si>
    <t>Jawa 250 / 11 perák</t>
  </si>
  <si>
    <t>P - M</t>
  </si>
  <si>
    <t>Šudík Dušan</t>
  </si>
  <si>
    <t>Dobrodenka Pavel</t>
  </si>
  <si>
    <t>Volga GAZ 21 M</t>
  </si>
  <si>
    <t>Vaško Štefan</t>
  </si>
  <si>
    <t>Vašková Božena</t>
  </si>
  <si>
    <t>Triumph Spitfire</t>
  </si>
  <si>
    <t xml:space="preserve">Novoveský Ján </t>
  </si>
  <si>
    <t xml:space="preserve">Novoveská Brigita </t>
  </si>
  <si>
    <t>Aero 30</t>
  </si>
  <si>
    <t>Čirka Pavol, Ing.</t>
  </si>
  <si>
    <t>Čirková Viera, Mgr.</t>
  </si>
  <si>
    <t>Škoda 422</t>
  </si>
  <si>
    <t>x</t>
  </si>
  <si>
    <t>DNF</t>
  </si>
  <si>
    <t>Švec Alois</t>
  </si>
  <si>
    <t>Švecová Emílie</t>
  </si>
  <si>
    <t>MG TD</t>
  </si>
  <si>
    <t>Horňák Ján, Ing</t>
  </si>
  <si>
    <t>Ford V8</t>
  </si>
  <si>
    <t>Ďuranna Igor, MUDr.</t>
  </si>
  <si>
    <t>Ďurannová Gabriela</t>
  </si>
  <si>
    <t>Škoda Octavia</t>
  </si>
  <si>
    <t>Rödel Jens</t>
  </si>
  <si>
    <t>D</t>
  </si>
  <si>
    <t xml:space="preserve">BMW  340 </t>
  </si>
  <si>
    <t>Kubizňák Zdeněk</t>
  </si>
  <si>
    <t>Kubizňáková Helena</t>
  </si>
  <si>
    <t>Citroen 11 B</t>
  </si>
  <si>
    <t>Francel Jozef</t>
  </si>
  <si>
    <t>ČZ 150 C</t>
  </si>
  <si>
    <t>Bistrík Bertholdy</t>
  </si>
  <si>
    <t xml:space="preserve"> Elena Bertholdy </t>
  </si>
  <si>
    <t>BMW 1800</t>
  </si>
  <si>
    <t>Vrána Jaroslav</t>
  </si>
  <si>
    <t>Neuman Jindřich</t>
  </si>
  <si>
    <t xml:space="preserve">Buick phaeton  </t>
  </si>
  <si>
    <t>Novák Vladislav</t>
  </si>
  <si>
    <t>Nováková Alena</t>
  </si>
  <si>
    <t>Hispano Suiza</t>
  </si>
  <si>
    <t>Bubniak Ján, Mgr.</t>
  </si>
  <si>
    <t>Feketík Jozef</t>
  </si>
  <si>
    <t>Škoad 450 Roadster</t>
  </si>
  <si>
    <t>Bednárik Marián, Ing.</t>
  </si>
  <si>
    <t>Bednáriková Vanda, Ing.</t>
  </si>
  <si>
    <t>Rolls Royce 20/25 HP</t>
  </si>
  <si>
    <t xml:space="preserve">J.E. Galuška Vladimír, JUDr. </t>
  </si>
  <si>
    <t>BMW 30 csi</t>
  </si>
  <si>
    <t>Pavlů Karol, Ing</t>
  </si>
  <si>
    <t>Darina Pavlů</t>
  </si>
  <si>
    <t>Ferari 330 GTC</t>
  </si>
  <si>
    <t>Ramousek Jiří</t>
  </si>
  <si>
    <t>Dovinová Katka</t>
  </si>
  <si>
    <t>MG N Magnette</t>
  </si>
  <si>
    <t>Páv Romuald</t>
  </si>
  <si>
    <t>Cichon Rostislav</t>
  </si>
  <si>
    <t>Lagonda Touer</t>
  </si>
  <si>
    <t>Hanslík Michal</t>
  </si>
  <si>
    <t>Hanslíková Iva</t>
  </si>
  <si>
    <t>Laurint &amp; Klement 110</t>
  </si>
  <si>
    <t>Balážová Eva, Mgr.</t>
  </si>
  <si>
    <t>Baláž Roman</t>
  </si>
  <si>
    <t>Jaguar MK II - 3,8</t>
  </si>
  <si>
    <t>Vavřík Zdeněk</t>
  </si>
  <si>
    <t>Kodlová Alena, JUDr.</t>
  </si>
  <si>
    <t>Ford V 8</t>
  </si>
  <si>
    <t xml:space="preserve">Renčo Martin </t>
  </si>
  <si>
    <t>Renčová Jana</t>
  </si>
  <si>
    <t>Žilka Jaroslav</t>
  </si>
  <si>
    <t xml:space="preserve">ČZ 175 / 501 </t>
  </si>
  <si>
    <t xml:space="preserve">Lukáč Juraj </t>
  </si>
  <si>
    <t>Tatran 125</t>
  </si>
  <si>
    <t>Paulovič Jozef</t>
  </si>
  <si>
    <t>Michalovič Jozef</t>
  </si>
  <si>
    <t xml:space="preserve">JAWA 250 </t>
  </si>
  <si>
    <t>M</t>
  </si>
  <si>
    <t xml:space="preserve">  Sin Marián, Ing. </t>
  </si>
  <si>
    <t xml:space="preserve"> Drexlerová Elena</t>
  </si>
  <si>
    <t>Jaguár 120 coupe</t>
  </si>
  <si>
    <t>Kaššák Milan, Mgr.</t>
  </si>
  <si>
    <t>Tlamka Jozef, Dr.</t>
  </si>
  <si>
    <t xml:space="preserve">Mosvič 2140 </t>
  </si>
  <si>
    <t>Miškovič Dušan, MVDr.</t>
  </si>
  <si>
    <t xml:space="preserve">Jawa 250 </t>
  </si>
  <si>
    <t>Neoficiálne výsledky - Oldtimer Rallye Tatry 28.08.2009 Slovak Race</t>
  </si>
  <si>
    <t>Trestné body</t>
  </si>
  <si>
    <t>Automobily</t>
  </si>
  <si>
    <t xml:space="preserve">Kubovčík Peter     </t>
  </si>
  <si>
    <t>Fiat 128 Sport</t>
  </si>
  <si>
    <t>Jurík Branislav</t>
  </si>
  <si>
    <t>Haňo Miroslav</t>
  </si>
  <si>
    <t>Ford Consul</t>
  </si>
  <si>
    <t xml:space="preserve">Bartl Boris </t>
  </si>
  <si>
    <t>Kosírová Katarína</t>
  </si>
  <si>
    <t>Ford Cortina MK III</t>
  </si>
  <si>
    <t>Motocykle</t>
  </si>
  <si>
    <t>Laky Tibor</t>
  </si>
  <si>
    <t>ČZ 175 / 502 + Druzeta</t>
  </si>
  <si>
    <t>Automobily SPHV</t>
  </si>
  <si>
    <t>Neoficiálne výsledky - Oldtimer Rallye Tatry 29 - 30.08.2009 International Race</t>
  </si>
  <si>
    <t>Haruštiak Ivan, Ing</t>
  </si>
  <si>
    <t>Haruštiaková Zuzana, Ing</t>
  </si>
  <si>
    <t>MG TD MK II</t>
  </si>
  <si>
    <t>Bublík Jiří</t>
  </si>
  <si>
    <t>Vacková Milada</t>
  </si>
  <si>
    <t>Škoda 1000 MB R</t>
  </si>
  <si>
    <t>Dubovský Stanislav</t>
  </si>
  <si>
    <t>Volga S21 - S</t>
  </si>
  <si>
    <t>KMÚ 90 m</t>
  </si>
  <si>
    <t>Jazda prav.</t>
  </si>
  <si>
    <t>Priem. rýchlosť</t>
  </si>
  <si>
    <t>Oficiálne výsledky - Oldtimer Rallye Tatry 29 - 30.08.2009 International Race Automobily</t>
  </si>
  <si>
    <t>Galušková Marcela, MUDr.</t>
  </si>
  <si>
    <t>Oficiálne výsledky - Oldtimer Rallye Tatry 29 - 30.08.2009 International Race Automobily SPHV</t>
  </si>
  <si>
    <t>Oficiálne výsledky - Oldtimer Rallye Tatry 29 - 30.08.2009 International Race - Motocykle</t>
  </si>
  <si>
    <t>Oficiálne výsledky - Oldtimer Rallye Tatry Absolútne poradie automobily</t>
  </si>
  <si>
    <t>Oficiálne výsledky - Oldtimer Rallye Tatry 28.08.2009 Slovak Race</t>
  </si>
  <si>
    <t>Oficiálne výsledky - Oldtimer Rallye Tatry 29 - 30.08.2009 International Race Motocykle SPHV</t>
  </si>
  <si>
    <t>Lančaričová Aneta</t>
  </si>
  <si>
    <t>Podhorányová Kristína</t>
  </si>
  <si>
    <t>Kurpas Ľudevít</t>
  </si>
  <si>
    <t>Dubovský Stanislav, Ing.</t>
  </si>
  <si>
    <t>Kudláček Roman, Ing.</t>
  </si>
  <si>
    <t>Volga GAZ 21-S</t>
  </si>
  <si>
    <t>Takáč</t>
  </si>
  <si>
    <t xml:space="preserve">Škoda Octavia </t>
  </si>
  <si>
    <t>Oficiálne výsledky - Oldtimer Rallye Tatry Absolútne poradie automobily do r.v. 1945</t>
  </si>
  <si>
    <t>Trestné body 28.8.2008</t>
  </si>
  <si>
    <r>
      <t>Pavl</t>
    </r>
    <r>
      <rPr>
        <sz val="10"/>
        <rFont val="Arial"/>
        <family val="0"/>
      </rPr>
      <t>ů Karol, Ing</t>
    </r>
  </si>
  <si>
    <t>Pav Romuald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</si>
</sst>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0"/>
    <numFmt numFmtId="165" formatCode="ss.00"/>
    <numFmt numFmtId="166" formatCode="hh:mm:ss.000"/>
    <numFmt numFmtId="167" formatCode="#,##0\ &quot;Sk&quot;"/>
    <numFmt numFmtId="168" formatCode="[$-41B]d\.\ mmmm\ yyyy"/>
    <numFmt numFmtId="169" formatCode="[$-F800]dddd\,\ mmmm\ dd\,\ yyyy"/>
    <numFmt numFmtId="170" formatCode="mmm/yyyy"/>
    <numFmt numFmtId="171" formatCode="* _-#,##0\ &quot;Sk&quot;;* \-#,##0\ &quot;Sk&quot;;* _-&quot;-&quot;\ &quot;Sk&quot;;@"/>
    <numFmt numFmtId="172" formatCode="* #,##0;* \-#,##0;* &quot;-&quot;;@"/>
    <numFmt numFmtId="173" formatCode="* _-#,##0.00\ &quot;Sk&quot;;* \-#,##0.00\ &quot;Sk&quot;;* _-&quot;-&quot;??\ &quot;Sk&quot;;@"/>
    <numFmt numFmtId="174" formatCode="* #,##0.00;* \-#,##0.00;* &quot;-&quot;??;@"/>
    <numFmt numFmtId="175" formatCode="\$#,##0_);\(\$#,##0\)"/>
    <numFmt numFmtId="176" formatCode="\$#,##0_);[Red]\(\$#,##0\)"/>
    <numFmt numFmtId="177" formatCode="\$#,##0.00_);\(\$#,##0.00\)"/>
    <numFmt numFmtId="178" formatCode="\$#,##0.00_);[Red]\(\$#,##0.00\)"/>
    <numFmt numFmtId="179" formatCode="ss.000"/>
    <numFmt numFmtId="180" formatCode="h:mm;@"/>
    <numFmt numFmtId="181" formatCode="0.00;[Red]0.00"/>
    <numFmt numFmtId="182" formatCode="mm:ss.0;@"/>
    <numFmt numFmtId="183" formatCode="h:mm:ss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ss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name val="Arial CE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 CE"/>
      <family val="2"/>
    </font>
    <font>
      <sz val="8"/>
      <name val="Arial"/>
      <family val="0"/>
    </font>
    <font>
      <b/>
      <sz val="12"/>
      <name val="Arial CE"/>
      <family val="2"/>
    </font>
    <font>
      <sz val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19" fillId="5" borderId="0" xfId="60" applyFont="1" applyFill="1" applyBorder="1" applyAlignment="1">
      <alignment horizontal="center" vertical="center"/>
      <protection/>
    </xf>
    <xf numFmtId="0" fontId="14" fillId="0" borderId="0" xfId="60" applyFill="1" applyBorder="1" applyAlignment="1">
      <alignment vertical="center"/>
      <protection/>
    </xf>
    <xf numFmtId="0" fontId="14" fillId="0" borderId="0" xfId="60" applyFill="1" applyBorder="1" applyAlignment="1">
      <alignment horizontal="center" vertical="center"/>
      <protection/>
    </xf>
    <xf numFmtId="0" fontId="20" fillId="10" borderId="10" xfId="60" applyFont="1" applyFill="1" applyBorder="1" applyAlignment="1">
      <alignment vertical="center"/>
      <protection/>
    </xf>
    <xf numFmtId="0" fontId="20" fillId="10" borderId="0" xfId="60" applyFont="1" applyFill="1" applyBorder="1" applyAlignment="1">
      <alignment vertical="center"/>
      <protection/>
    </xf>
    <xf numFmtId="0" fontId="20" fillId="10" borderId="11" xfId="60" applyFont="1" applyFill="1" applyBorder="1" applyAlignment="1">
      <alignment vertical="center"/>
      <protection/>
    </xf>
    <xf numFmtId="0" fontId="20" fillId="10" borderId="12" xfId="60" applyFont="1" applyFill="1" applyBorder="1" applyAlignment="1">
      <alignment vertical="center"/>
      <protection/>
    </xf>
    <xf numFmtId="1" fontId="23" fillId="22" borderId="13" xfId="60" applyNumberFormat="1" applyFont="1" applyFill="1" applyBorder="1" applyAlignment="1">
      <alignment horizontal="center" vertical="center"/>
      <protection/>
    </xf>
    <xf numFmtId="0" fontId="14" fillId="0" borderId="0" xfId="60" applyFill="1" applyAlignment="1">
      <alignment vertical="center"/>
      <protection/>
    </xf>
    <xf numFmtId="0" fontId="24" fillId="10" borderId="14" xfId="60" applyFont="1" applyFill="1" applyBorder="1" applyAlignment="1">
      <alignment horizontal="center" vertical="center"/>
      <protection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65" fontId="14" fillId="0" borderId="15" xfId="67" applyNumberFormat="1" applyFont="1" applyFill="1" applyBorder="1" applyAlignment="1">
      <alignment horizontal="center" vertical="center"/>
      <protection/>
    </xf>
    <xf numFmtId="165" fontId="14" fillId="0" borderId="15" xfId="60" applyNumberFormat="1" applyFont="1" applyFill="1" applyBorder="1" applyAlignment="1">
      <alignment horizontal="center" vertical="center"/>
      <protection/>
    </xf>
    <xf numFmtId="1" fontId="27" fillId="0" borderId="15" xfId="0" applyNumberFormat="1" applyFont="1" applyBorder="1" applyAlignment="1">
      <alignment horizontal="center" vertical="center"/>
    </xf>
    <xf numFmtId="1" fontId="23" fillId="0" borderId="15" xfId="60" applyNumberFormat="1" applyFont="1" applyFill="1" applyBorder="1" applyAlignment="1">
      <alignment horizontal="center" vertical="center"/>
      <protection/>
    </xf>
    <xf numFmtId="166" fontId="0" fillId="0" borderId="15" xfId="60" applyNumberFormat="1" applyFont="1" applyFill="1" applyBorder="1" applyAlignment="1">
      <alignment horizontal="center" vertical="center"/>
      <protection/>
    </xf>
    <xf numFmtId="166" fontId="14" fillId="0" borderId="15" xfId="60" applyNumberFormat="1" applyFont="1" applyFill="1" applyBorder="1" applyAlignment="1">
      <alignment horizontal="center" vertical="center"/>
      <protection/>
    </xf>
    <xf numFmtId="164" fontId="14" fillId="0" borderId="15" xfId="67" applyNumberFormat="1" applyFont="1" applyFill="1" applyBorder="1" applyAlignment="1">
      <alignment horizontal="center" vertical="center"/>
      <protection/>
    </xf>
    <xf numFmtId="164" fontId="14" fillId="0" borderId="15" xfId="60" applyNumberFormat="1" applyFont="1" applyFill="1" applyBorder="1" applyAlignment="1">
      <alignment horizontal="center" vertical="center"/>
      <protection/>
    </xf>
    <xf numFmtId="1" fontId="23" fillId="4" borderId="15" xfId="60" applyNumberFormat="1" applyFont="1" applyFill="1" applyBorder="1" applyAlignment="1">
      <alignment horizontal="center" vertical="center"/>
      <protection/>
    </xf>
    <xf numFmtId="1" fontId="14" fillId="0" borderId="0" xfId="60" applyNumberFormat="1" applyFill="1" applyAlignment="1">
      <alignment vertical="center"/>
      <protection/>
    </xf>
    <xf numFmtId="0" fontId="24" fillId="10" borderId="16" xfId="60" applyFont="1" applyFill="1" applyBorder="1" applyAlignment="1">
      <alignment horizontal="center" vertical="center"/>
      <protection/>
    </xf>
    <xf numFmtId="0" fontId="14" fillId="0" borderId="16" xfId="60" applyFill="1" applyBorder="1" applyAlignment="1">
      <alignment horizontal="center" vertical="center"/>
      <protection/>
    </xf>
    <xf numFmtId="0" fontId="14" fillId="0" borderId="15" xfId="60" applyFont="1" applyFill="1" applyBorder="1" applyAlignment="1">
      <alignment horizontal="center" vertical="center"/>
      <protection/>
    </xf>
    <xf numFmtId="0" fontId="14" fillId="0" borderId="14" xfId="60" applyFont="1" applyFill="1" applyBorder="1" applyAlignment="1">
      <alignment horizontal="center" vertical="center"/>
      <protection/>
    </xf>
    <xf numFmtId="0" fontId="14" fillId="0" borderId="14" xfId="60" applyFill="1" applyBorder="1" applyAlignment="1">
      <alignment horizontal="center" vertical="center"/>
      <protection/>
    </xf>
    <xf numFmtId="0" fontId="24" fillId="10" borderId="0" xfId="60" applyFont="1" applyFill="1" applyAlignment="1">
      <alignment horizontal="center" vertical="center"/>
      <protection/>
    </xf>
    <xf numFmtId="0" fontId="14" fillId="0" borderId="0" xfId="60" applyFill="1" applyAlignment="1">
      <alignment horizontal="center" vertical="center"/>
      <protection/>
    </xf>
    <xf numFmtId="1" fontId="26" fillId="0" borderId="15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4" fillId="0" borderId="0" xfId="60" applyFont="1" applyFill="1" applyBorder="1" applyAlignment="1">
      <alignment horizontal="center" vertical="center"/>
      <protection/>
    </xf>
    <xf numFmtId="0" fontId="14" fillId="0" borderId="0" xfId="60" applyFont="1" applyFill="1" applyAlignment="1">
      <alignment horizontal="center" vertical="center"/>
      <protection/>
    </xf>
    <xf numFmtId="165" fontId="14" fillId="0" borderId="0" xfId="67" applyNumberFormat="1" applyFont="1" applyFill="1" applyBorder="1" applyAlignment="1">
      <alignment horizontal="center" vertical="center"/>
      <protection/>
    </xf>
    <xf numFmtId="165" fontId="14" fillId="0" borderId="0" xfId="60" applyNumberFormat="1" applyFont="1" applyFill="1" applyBorder="1" applyAlignment="1">
      <alignment horizontal="center" vertical="center"/>
      <protection/>
    </xf>
    <xf numFmtId="1" fontId="27" fillId="0" borderId="0" xfId="0" applyNumberFormat="1" applyFont="1" applyBorder="1" applyAlignment="1">
      <alignment horizontal="center" vertical="center"/>
    </xf>
    <xf numFmtId="1" fontId="23" fillId="0" borderId="0" xfId="60" applyNumberFormat="1" applyFont="1" applyFill="1" applyAlignment="1">
      <alignment horizontal="center" vertical="center"/>
      <protection/>
    </xf>
    <xf numFmtId="164" fontId="14" fillId="0" borderId="0" xfId="60" applyNumberFormat="1" applyFill="1" applyAlignment="1">
      <alignment vertical="center"/>
      <protection/>
    </xf>
    <xf numFmtId="2" fontId="23" fillId="0" borderId="0" xfId="60" applyNumberFormat="1" applyFont="1" applyFill="1" applyAlignment="1">
      <alignment horizontal="center" vertical="center"/>
      <protection/>
    </xf>
    <xf numFmtId="2" fontId="0" fillId="0" borderId="15" xfId="0" applyNumberFormat="1" applyBorder="1" applyAlignment="1">
      <alignment/>
    </xf>
    <xf numFmtId="0" fontId="26" fillId="0" borderId="15" xfId="0" applyFont="1" applyFill="1" applyBorder="1" applyAlignment="1">
      <alignment horizontal="center" vertical="center"/>
    </xf>
    <xf numFmtId="167" fontId="24" fillId="0" borderId="15" xfId="60" applyNumberFormat="1" applyFont="1" applyFill="1" applyBorder="1" applyAlignment="1">
      <alignment horizontal="center" vertical="center"/>
      <protection/>
    </xf>
    <xf numFmtId="167" fontId="14" fillId="0" borderId="15" xfId="60" applyNumberFormat="1" applyFill="1" applyBorder="1" applyAlignment="1">
      <alignment horizontal="center" vertical="center"/>
      <protection/>
    </xf>
    <xf numFmtId="0" fontId="24" fillId="10" borderId="17" xfId="60" applyFont="1" applyFill="1" applyBorder="1" applyAlignment="1">
      <alignment horizontal="center" vertical="center"/>
      <protection/>
    </xf>
    <xf numFmtId="1" fontId="24" fillId="0" borderId="15" xfId="60" applyNumberFormat="1" applyFont="1" applyFill="1" applyBorder="1" applyAlignment="1">
      <alignment horizontal="center" vertical="center"/>
      <protection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165" fontId="14" fillId="0" borderId="15" xfId="67" applyNumberFormat="1" applyFont="1" applyFill="1" applyBorder="1" applyAlignment="1">
      <alignment horizontal="center" vertical="center"/>
      <protection/>
    </xf>
    <xf numFmtId="165" fontId="14" fillId="0" borderId="15" xfId="60" applyNumberFormat="1" applyFont="1" applyFill="1" applyBorder="1" applyAlignment="1">
      <alignment horizontal="center" vertical="center"/>
      <protection/>
    </xf>
    <xf numFmtId="1" fontId="27" fillId="0" borderId="15" xfId="0" applyNumberFormat="1" applyFont="1" applyBorder="1" applyAlignment="1">
      <alignment horizontal="center" vertical="center"/>
    </xf>
    <xf numFmtId="1" fontId="23" fillId="0" borderId="15" xfId="60" applyNumberFormat="1" applyFont="1" applyFill="1" applyBorder="1" applyAlignment="1">
      <alignment horizontal="center" vertical="center"/>
      <protection/>
    </xf>
    <xf numFmtId="166" fontId="0" fillId="0" borderId="15" xfId="60" applyNumberFormat="1" applyFont="1" applyFill="1" applyBorder="1" applyAlignment="1">
      <alignment horizontal="center" vertical="center"/>
      <protection/>
    </xf>
    <xf numFmtId="166" fontId="14" fillId="0" borderId="15" xfId="60" applyNumberFormat="1" applyFont="1" applyFill="1" applyBorder="1" applyAlignment="1">
      <alignment horizontal="center" vertical="center"/>
      <protection/>
    </xf>
    <xf numFmtId="1" fontId="23" fillId="4" borderId="15" xfId="60" applyNumberFormat="1" applyFont="1" applyFill="1" applyBorder="1" applyAlignment="1">
      <alignment horizontal="center" vertical="center"/>
      <protection/>
    </xf>
    <xf numFmtId="0" fontId="24" fillId="10" borderId="18" xfId="60" applyFont="1" applyFill="1" applyBorder="1" applyAlignment="1">
      <alignment horizontal="center" vertical="center"/>
      <protection/>
    </xf>
    <xf numFmtId="0" fontId="14" fillId="0" borderId="15" xfId="60" applyFont="1" applyFill="1" applyBorder="1" applyAlignment="1">
      <alignment horizontal="center" vertical="center"/>
      <protection/>
    </xf>
    <xf numFmtId="0" fontId="14" fillId="0" borderId="17" xfId="60" applyFont="1" applyFill="1" applyBorder="1" applyAlignment="1">
      <alignment horizontal="center" vertical="center"/>
      <protection/>
    </xf>
    <xf numFmtId="0" fontId="14" fillId="0" borderId="17" xfId="60" applyFill="1" applyBorder="1" applyAlignment="1">
      <alignment horizontal="center" vertical="center"/>
      <protection/>
    </xf>
    <xf numFmtId="0" fontId="14" fillId="0" borderId="18" xfId="60" applyFill="1" applyBorder="1" applyAlignment="1">
      <alignment horizontal="center" vertical="center"/>
      <protection/>
    </xf>
    <xf numFmtId="1" fontId="14" fillId="0" borderId="0" xfId="60" applyNumberFormat="1" applyFill="1" applyAlignment="1">
      <alignment horizontal="center" vertical="center"/>
      <protection/>
    </xf>
    <xf numFmtId="165" fontId="14" fillId="0" borderId="18" xfId="67" applyNumberFormat="1" applyFont="1" applyFill="1" applyBorder="1" applyAlignment="1">
      <alignment horizontal="center" vertical="center"/>
      <protection/>
    </xf>
    <xf numFmtId="165" fontId="14" fillId="0" borderId="18" xfId="60" applyNumberFormat="1" applyFont="1" applyFill="1" applyBorder="1" applyAlignment="1">
      <alignment horizontal="center" vertical="center"/>
      <protection/>
    </xf>
    <xf numFmtId="1" fontId="27" fillId="0" borderId="18" xfId="0" applyNumberFormat="1" applyFont="1" applyFill="1" applyBorder="1" applyAlignment="1">
      <alignment horizontal="center" vertical="center"/>
    </xf>
    <xf numFmtId="1" fontId="23" fillId="0" borderId="18" xfId="60" applyNumberFormat="1" applyFont="1" applyFill="1" applyBorder="1" applyAlignment="1">
      <alignment horizontal="center" vertical="center"/>
      <protection/>
    </xf>
    <xf numFmtId="166" fontId="0" fillId="0" borderId="18" xfId="60" applyNumberFormat="1" applyFont="1" applyFill="1" applyBorder="1" applyAlignment="1">
      <alignment horizontal="center" vertical="center"/>
      <protection/>
    </xf>
    <xf numFmtId="166" fontId="14" fillId="0" borderId="18" xfId="60" applyNumberFormat="1" applyFont="1" applyFill="1" applyBorder="1" applyAlignment="1">
      <alignment horizontal="center" vertical="center"/>
      <protection/>
    </xf>
    <xf numFmtId="3" fontId="23" fillId="0" borderId="15" xfId="60" applyNumberFormat="1" applyFont="1" applyFill="1" applyBorder="1" applyAlignment="1">
      <alignment horizontal="center" vertical="center"/>
      <protection/>
    </xf>
    <xf numFmtId="1" fontId="26" fillId="0" borderId="15" xfId="0" applyNumberFormat="1" applyFont="1" applyFill="1" applyBorder="1" applyAlignment="1">
      <alignment horizontal="center" vertical="center"/>
    </xf>
    <xf numFmtId="0" fontId="20" fillId="24" borderId="0" xfId="60" applyFont="1" applyFill="1" applyBorder="1" applyAlignment="1">
      <alignment vertical="center"/>
      <protection/>
    </xf>
    <xf numFmtId="0" fontId="20" fillId="24" borderId="0" xfId="60" applyFont="1" applyFill="1" applyBorder="1" applyAlignment="1">
      <alignment horizontal="center" vertical="center"/>
      <protection/>
    </xf>
    <xf numFmtId="0" fontId="14" fillId="24" borderId="0" xfId="60" applyFill="1" applyBorder="1" applyAlignment="1">
      <alignment vertical="center"/>
      <protection/>
    </xf>
    <xf numFmtId="0" fontId="26" fillId="0" borderId="0" xfId="0" applyFont="1" applyFill="1" applyAlignment="1">
      <alignment horizontal="center" vertical="center"/>
    </xf>
    <xf numFmtId="1" fontId="20" fillId="10" borderId="0" xfId="60" applyNumberFormat="1" applyFont="1" applyFill="1" applyBorder="1" applyAlignment="1">
      <alignment horizontal="center" vertical="center"/>
      <protection/>
    </xf>
    <xf numFmtId="1" fontId="20" fillId="10" borderId="12" xfId="60" applyNumberFormat="1" applyFont="1" applyFill="1" applyBorder="1" applyAlignment="1">
      <alignment horizontal="center" vertical="center"/>
      <protection/>
    </xf>
    <xf numFmtId="1" fontId="0" fillId="0" borderId="15" xfId="0" applyNumberFormat="1" applyBorder="1" applyAlignment="1">
      <alignment horizontal="center" vertical="center"/>
    </xf>
    <xf numFmtId="0" fontId="14" fillId="22" borderId="0" xfId="60" applyFill="1" applyAlignment="1">
      <alignment vertical="center"/>
      <protection/>
    </xf>
    <xf numFmtId="1" fontId="27" fillId="4" borderId="15" xfId="0" applyNumberFormat="1" applyFont="1" applyFill="1" applyBorder="1" applyAlignment="1">
      <alignment horizontal="center" vertical="center"/>
    </xf>
    <xf numFmtId="167" fontId="14" fillId="0" borderId="0" xfId="60" applyNumberFormat="1" applyFill="1" applyAlignment="1">
      <alignment horizontal="center" vertical="center"/>
      <protection/>
    </xf>
    <xf numFmtId="167" fontId="14" fillId="0" borderId="19" xfId="60" applyNumberFormat="1" applyFill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165" fontId="14" fillId="0" borderId="19" xfId="67" applyNumberFormat="1" applyFont="1" applyFill="1" applyBorder="1" applyAlignment="1">
      <alignment horizontal="center" vertical="center"/>
      <protection/>
    </xf>
    <xf numFmtId="165" fontId="14" fillId="0" borderId="19" xfId="60" applyNumberFormat="1" applyFont="1" applyFill="1" applyBorder="1" applyAlignment="1">
      <alignment horizontal="center" vertical="center"/>
      <protection/>
    </xf>
    <xf numFmtId="1" fontId="27" fillId="0" borderId="19" xfId="0" applyNumberFormat="1" applyFont="1" applyBorder="1" applyAlignment="1">
      <alignment horizontal="center" vertical="center"/>
    </xf>
    <xf numFmtId="1" fontId="23" fillId="0" borderId="19" xfId="60" applyNumberFormat="1" applyFont="1" applyFill="1" applyBorder="1" applyAlignment="1">
      <alignment horizontal="center" vertical="center"/>
      <protection/>
    </xf>
    <xf numFmtId="166" fontId="0" fillId="0" borderId="19" xfId="60" applyNumberFormat="1" applyFont="1" applyFill="1" applyBorder="1" applyAlignment="1">
      <alignment horizontal="center" vertical="center"/>
      <protection/>
    </xf>
    <xf numFmtId="166" fontId="14" fillId="0" borderId="19" xfId="60" applyNumberFormat="1" applyFont="1" applyFill="1" applyBorder="1" applyAlignment="1">
      <alignment horizontal="center" vertical="center"/>
      <protection/>
    </xf>
    <xf numFmtId="1" fontId="23" fillId="4" borderId="19" xfId="60" applyNumberFormat="1" applyFont="1" applyFill="1" applyBorder="1" applyAlignment="1">
      <alignment horizontal="center" vertical="center"/>
      <protection/>
    </xf>
    <xf numFmtId="167" fontId="14" fillId="0" borderId="15" xfId="60" applyNumberFormat="1" applyFill="1" applyBorder="1" applyAlignment="1">
      <alignment horizontal="center" vertical="center"/>
      <protection/>
    </xf>
    <xf numFmtId="1" fontId="27" fillId="0" borderId="15" xfId="0" applyNumberFormat="1" applyFont="1" applyFill="1" applyBorder="1" applyAlignment="1">
      <alignment horizontal="center" vertical="center"/>
    </xf>
    <xf numFmtId="165" fontId="23" fillId="0" borderId="15" xfId="60" applyNumberFormat="1" applyFont="1" applyFill="1" applyBorder="1" applyAlignment="1">
      <alignment horizontal="center" vertical="center"/>
      <protection/>
    </xf>
    <xf numFmtId="1" fontId="14" fillId="0" borderId="15" xfId="60" applyNumberFormat="1" applyFill="1" applyBorder="1" applyAlignment="1">
      <alignment horizontal="center" vertical="center"/>
      <protection/>
    </xf>
    <xf numFmtId="166" fontId="14" fillId="0" borderId="15" xfId="60" applyNumberFormat="1" applyFill="1" applyBorder="1" applyAlignment="1">
      <alignment horizontal="center" vertical="center"/>
      <protection/>
    </xf>
    <xf numFmtId="165" fontId="14" fillId="0" borderId="15" xfId="60" applyNumberFormat="1" applyFill="1" applyBorder="1" applyAlignment="1">
      <alignment horizontal="center" vertical="center"/>
      <protection/>
    </xf>
    <xf numFmtId="0" fontId="22" fillId="25" borderId="20" xfId="60" applyFont="1" applyFill="1" applyBorder="1" applyAlignment="1">
      <alignment horizontal="center" vertical="center" wrapText="1"/>
      <protection/>
    </xf>
    <xf numFmtId="165" fontId="23" fillId="0" borderId="15" xfId="60" applyNumberFormat="1" applyFont="1" applyFill="1" applyBorder="1" applyAlignment="1">
      <alignment horizontal="center" vertical="center"/>
      <protection/>
    </xf>
    <xf numFmtId="1" fontId="14" fillId="0" borderId="15" xfId="60" applyNumberFormat="1" applyFill="1" applyBorder="1" applyAlignment="1">
      <alignment horizontal="center" vertical="center"/>
      <protection/>
    </xf>
    <xf numFmtId="166" fontId="14" fillId="0" borderId="15" xfId="60" applyNumberFormat="1" applyFill="1" applyBorder="1" applyAlignment="1">
      <alignment horizontal="center" vertical="center"/>
      <protection/>
    </xf>
    <xf numFmtId="165" fontId="14" fillId="0" borderId="15" xfId="60" applyNumberFormat="1" applyFill="1" applyBorder="1" applyAlignment="1">
      <alignment horizontal="center" vertical="center"/>
      <protection/>
    </xf>
    <xf numFmtId="1" fontId="24" fillId="0" borderId="15" xfId="60" applyNumberFormat="1" applyFont="1" applyFill="1" applyBorder="1" applyAlignment="1">
      <alignment horizontal="center" vertical="center"/>
      <protection/>
    </xf>
    <xf numFmtId="1" fontId="14" fillId="0" borderId="19" xfId="60" applyNumberFormat="1" applyFill="1" applyBorder="1" applyAlignment="1">
      <alignment horizontal="center" vertical="center"/>
      <protection/>
    </xf>
    <xf numFmtId="0" fontId="14" fillId="0" borderId="15" xfId="60" applyFill="1" applyBorder="1" applyAlignment="1">
      <alignment horizontal="center" vertical="center"/>
      <protection/>
    </xf>
    <xf numFmtId="2" fontId="23" fillId="0" borderId="15" xfId="60" applyNumberFormat="1" applyFont="1" applyFill="1" applyBorder="1" applyAlignment="1">
      <alignment horizontal="center" vertical="center"/>
      <protection/>
    </xf>
    <xf numFmtId="1" fontId="27" fillId="4" borderId="15" xfId="0" applyNumberFormat="1" applyFont="1" applyFill="1" applyBorder="1" applyAlignment="1">
      <alignment horizontal="center" vertical="center"/>
    </xf>
    <xf numFmtId="1" fontId="19" fillId="5" borderId="0" xfId="60" applyNumberFormat="1" applyFont="1" applyFill="1" applyBorder="1" applyAlignment="1">
      <alignment horizontal="center" vertical="center"/>
      <protection/>
    </xf>
    <xf numFmtId="1" fontId="20" fillId="24" borderId="0" xfId="60" applyNumberFormat="1" applyFont="1" applyFill="1" applyBorder="1" applyAlignment="1">
      <alignment vertical="center"/>
      <protection/>
    </xf>
    <xf numFmtId="1" fontId="20" fillId="24" borderId="0" xfId="60" applyNumberFormat="1" applyFont="1" applyFill="1" applyBorder="1" applyAlignment="1">
      <alignment horizontal="center" vertical="center"/>
      <protection/>
    </xf>
    <xf numFmtId="1" fontId="14" fillId="24" borderId="0" xfId="60" applyNumberFormat="1" applyFill="1" applyBorder="1" applyAlignment="1">
      <alignment vertical="center"/>
      <protection/>
    </xf>
    <xf numFmtId="1" fontId="14" fillId="4" borderId="15" xfId="60" applyNumberFormat="1" applyFill="1" applyBorder="1" applyAlignment="1">
      <alignment horizontal="center" vertical="center"/>
      <protection/>
    </xf>
    <xf numFmtId="2" fontId="0" fillId="0" borderId="15" xfId="0" applyNumberFormat="1" applyBorder="1" applyAlignment="1">
      <alignment/>
    </xf>
    <xf numFmtId="1" fontId="27" fillId="26" borderId="15" xfId="0" applyNumberFormat="1" applyFont="1" applyFill="1" applyBorder="1" applyAlignment="1">
      <alignment horizontal="center" vertical="center"/>
    </xf>
    <xf numFmtId="1" fontId="23" fillId="26" borderId="15" xfId="60" applyNumberFormat="1" applyFont="1" applyFill="1" applyBorder="1" applyAlignment="1">
      <alignment horizontal="center" vertical="center"/>
      <protection/>
    </xf>
    <xf numFmtId="1" fontId="14" fillId="4" borderId="15" xfId="60" applyNumberFormat="1" applyFill="1" applyBorder="1" applyAlignment="1">
      <alignment horizontal="center" vertical="center"/>
      <protection/>
    </xf>
    <xf numFmtId="0" fontId="24" fillId="10" borderId="21" xfId="60" applyFont="1" applyFill="1" applyBorder="1" applyAlignment="1">
      <alignment horizontal="center" vertical="center"/>
      <protection/>
    </xf>
    <xf numFmtId="0" fontId="25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/>
    </xf>
    <xf numFmtId="165" fontId="14" fillId="0" borderId="22" xfId="67" applyNumberFormat="1" applyFont="1" applyFill="1" applyBorder="1" applyAlignment="1">
      <alignment horizontal="center" vertical="center"/>
      <protection/>
    </xf>
    <xf numFmtId="165" fontId="14" fillId="0" borderId="22" xfId="60" applyNumberFormat="1" applyFont="1" applyFill="1" applyBorder="1" applyAlignment="1">
      <alignment horizontal="center" vertical="center"/>
      <protection/>
    </xf>
    <xf numFmtId="1" fontId="27" fillId="0" borderId="22" xfId="0" applyNumberFormat="1" applyFont="1" applyBorder="1" applyAlignment="1">
      <alignment horizontal="center" vertical="center"/>
    </xf>
    <xf numFmtId="1" fontId="27" fillId="4" borderId="22" xfId="0" applyNumberFormat="1" applyFont="1" applyFill="1" applyBorder="1" applyAlignment="1">
      <alignment horizontal="center" vertical="center"/>
    </xf>
    <xf numFmtId="1" fontId="23" fillId="4" borderId="22" xfId="60" applyNumberFormat="1" applyFont="1" applyFill="1" applyBorder="1" applyAlignment="1">
      <alignment horizontal="center" vertical="center"/>
      <protection/>
    </xf>
    <xf numFmtId="1" fontId="27" fillId="27" borderId="15" xfId="0" applyNumberFormat="1" applyFont="1" applyFill="1" applyBorder="1" applyAlignment="1">
      <alignment horizontal="center" vertical="center"/>
    </xf>
    <xf numFmtId="1" fontId="23" fillId="27" borderId="15" xfId="60" applyNumberFormat="1" applyFont="1" applyFill="1" applyBorder="1" applyAlignment="1">
      <alignment horizontal="center" vertical="center"/>
      <protection/>
    </xf>
    <xf numFmtId="165" fontId="14" fillId="0" borderId="19" xfId="67" applyNumberFormat="1" applyFont="1" applyFill="1" applyBorder="1" applyAlignment="1">
      <alignment horizontal="center" vertical="center"/>
      <protection/>
    </xf>
    <xf numFmtId="165" fontId="14" fillId="0" borderId="19" xfId="60" applyNumberFormat="1" applyFont="1" applyFill="1" applyBorder="1" applyAlignment="1">
      <alignment horizontal="center" vertical="center"/>
      <protection/>
    </xf>
    <xf numFmtId="1" fontId="23" fillId="0" borderId="19" xfId="60" applyNumberFormat="1" applyFont="1" applyFill="1" applyBorder="1" applyAlignment="1">
      <alignment horizontal="center" vertical="center"/>
      <protection/>
    </xf>
    <xf numFmtId="166" fontId="0" fillId="0" borderId="19" xfId="60" applyNumberFormat="1" applyFont="1" applyFill="1" applyBorder="1" applyAlignment="1">
      <alignment horizontal="center" vertical="center"/>
      <protection/>
    </xf>
    <xf numFmtId="166" fontId="14" fillId="0" borderId="19" xfId="60" applyNumberFormat="1" applyFont="1" applyFill="1" applyBorder="1" applyAlignment="1">
      <alignment horizontal="center" vertical="center"/>
      <protection/>
    </xf>
    <xf numFmtId="1" fontId="23" fillId="4" borderId="19" xfId="60" applyNumberFormat="1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horizontal="center" vertical="center"/>
      <protection/>
    </xf>
    <xf numFmtId="1" fontId="27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23" fillId="22" borderId="23" xfId="60" applyNumberFormat="1" applyFont="1" applyFill="1" applyBorder="1" applyAlignment="1">
      <alignment horizontal="center" vertical="center" wrapText="1"/>
      <protection/>
    </xf>
    <xf numFmtId="1" fontId="23" fillId="22" borderId="24" xfId="60" applyNumberFormat="1" applyFont="1" applyFill="1" applyBorder="1" applyAlignment="1">
      <alignment horizontal="center" vertical="center"/>
      <protection/>
    </xf>
    <xf numFmtId="1" fontId="23" fillId="22" borderId="25" xfId="60" applyNumberFormat="1" applyFont="1" applyFill="1" applyBorder="1" applyAlignment="1">
      <alignment horizontal="center" vertical="center"/>
      <protection/>
    </xf>
    <xf numFmtId="1" fontId="23" fillId="22" borderId="26" xfId="60" applyNumberFormat="1" applyFont="1" applyFill="1" applyBorder="1" applyAlignment="1">
      <alignment horizontal="center" vertical="center"/>
      <protection/>
    </xf>
    <xf numFmtId="1" fontId="23" fillId="22" borderId="24" xfId="60" applyNumberFormat="1" applyFont="1" applyFill="1" applyBorder="1" applyAlignment="1">
      <alignment horizontal="center" vertical="center" wrapText="1"/>
      <protection/>
    </xf>
    <xf numFmtId="1" fontId="23" fillId="22" borderId="25" xfId="60" applyNumberFormat="1" applyFont="1" applyFill="1" applyBorder="1" applyAlignment="1">
      <alignment horizontal="center" vertical="center" wrapText="1"/>
      <protection/>
    </xf>
    <xf numFmtId="1" fontId="23" fillId="22" borderId="26" xfId="60" applyNumberFormat="1" applyFont="1" applyFill="1" applyBorder="1" applyAlignment="1">
      <alignment horizontal="center" vertical="center" wrapText="1"/>
      <protection/>
    </xf>
    <xf numFmtId="2" fontId="23" fillId="22" borderId="27" xfId="60" applyNumberFormat="1" applyFont="1" applyFill="1" applyBorder="1" applyAlignment="1">
      <alignment horizontal="center" vertical="center" wrapText="1"/>
      <protection/>
    </xf>
    <xf numFmtId="2" fontId="23" fillId="22" borderId="28" xfId="60" applyNumberFormat="1" applyFont="1" applyFill="1" applyBorder="1" applyAlignment="1">
      <alignment horizontal="center" vertical="center" wrapText="1"/>
      <protection/>
    </xf>
    <xf numFmtId="2" fontId="23" fillId="22" borderId="27" xfId="60" applyNumberFormat="1" applyFont="1" applyFill="1" applyBorder="1" applyAlignment="1">
      <alignment horizontal="center" vertical="center"/>
      <protection/>
    </xf>
    <xf numFmtId="2" fontId="23" fillId="22" borderId="28" xfId="60" applyNumberFormat="1" applyFont="1" applyFill="1" applyBorder="1" applyAlignment="1">
      <alignment horizontal="center" vertical="center"/>
      <protection/>
    </xf>
    <xf numFmtId="1" fontId="23" fillId="22" borderId="29" xfId="60" applyNumberFormat="1" applyFont="1" applyFill="1" applyBorder="1" applyAlignment="1">
      <alignment horizontal="center" vertical="center"/>
      <protection/>
    </xf>
    <xf numFmtId="1" fontId="23" fillId="22" borderId="30" xfId="60" applyNumberFormat="1" applyFont="1" applyFill="1" applyBorder="1" applyAlignment="1">
      <alignment horizontal="center" vertical="center"/>
      <protection/>
    </xf>
    <xf numFmtId="1" fontId="23" fillId="22" borderId="13" xfId="60" applyNumberFormat="1" applyFont="1" applyFill="1" applyBorder="1" applyAlignment="1">
      <alignment horizontal="center" vertical="center"/>
      <protection/>
    </xf>
    <xf numFmtId="1" fontId="23" fillId="22" borderId="31" xfId="60" applyNumberFormat="1" applyFont="1" applyFill="1" applyBorder="1" applyAlignment="1">
      <alignment horizontal="center" vertical="center" wrapText="1"/>
      <protection/>
    </xf>
    <xf numFmtId="1" fontId="23" fillId="22" borderId="32" xfId="60" applyNumberFormat="1" applyFont="1" applyFill="1" applyBorder="1" applyAlignment="1">
      <alignment horizontal="center" vertical="center" wrapText="1"/>
      <protection/>
    </xf>
    <xf numFmtId="0" fontId="23" fillId="4" borderId="24" xfId="60" applyFont="1" applyFill="1" applyBorder="1" applyAlignment="1">
      <alignment horizontal="center" vertical="center" wrapText="1"/>
      <protection/>
    </xf>
    <xf numFmtId="0" fontId="23" fillId="4" borderId="25" xfId="60" applyFont="1" applyFill="1" applyBorder="1" applyAlignment="1">
      <alignment horizontal="center" vertical="center" wrapText="1"/>
      <protection/>
    </xf>
    <xf numFmtId="2" fontId="23" fillId="22" borderId="33" xfId="60" applyNumberFormat="1" applyFont="1" applyFill="1" applyBorder="1" applyAlignment="1">
      <alignment horizontal="center" vertical="center" wrapText="1"/>
      <protection/>
    </xf>
    <xf numFmtId="0" fontId="22" fillId="25" borderId="24" xfId="60" applyFont="1" applyFill="1" applyBorder="1" applyAlignment="1">
      <alignment horizontal="center" vertical="center" wrapText="1"/>
      <protection/>
    </xf>
    <xf numFmtId="0" fontId="22" fillId="25" borderId="25" xfId="60" applyFont="1" applyFill="1" applyBorder="1" applyAlignment="1">
      <alignment horizontal="center" vertical="center" wrapText="1"/>
      <protection/>
    </xf>
    <xf numFmtId="0" fontId="19" fillId="5" borderId="0" xfId="60" applyFont="1" applyFill="1" applyBorder="1" applyAlignment="1">
      <alignment horizontal="center" vertical="center"/>
      <protection/>
    </xf>
    <xf numFmtId="0" fontId="20" fillId="10" borderId="10" xfId="60" applyFont="1" applyFill="1" applyBorder="1" applyAlignment="1">
      <alignment horizontal="center" vertical="center"/>
      <protection/>
    </xf>
    <xf numFmtId="0" fontId="20" fillId="10" borderId="0" xfId="60" applyFont="1" applyFill="1" applyBorder="1" applyAlignment="1">
      <alignment horizontal="center" vertical="center"/>
      <protection/>
    </xf>
    <xf numFmtId="0" fontId="20" fillId="10" borderId="11" xfId="60" applyFont="1" applyFill="1" applyBorder="1" applyAlignment="1">
      <alignment horizontal="center" vertical="center"/>
      <protection/>
    </xf>
    <xf numFmtId="0" fontId="20" fillId="10" borderId="12" xfId="60" applyFont="1" applyFill="1" applyBorder="1" applyAlignment="1">
      <alignment horizontal="center" vertical="center"/>
      <protection/>
    </xf>
    <xf numFmtId="0" fontId="22" fillId="25" borderId="34" xfId="60" applyFont="1" applyFill="1" applyBorder="1" applyAlignment="1">
      <alignment horizontal="center" vertical="center" wrapText="1"/>
      <protection/>
    </xf>
    <xf numFmtId="0" fontId="22" fillId="25" borderId="23" xfId="60" applyFont="1" applyFill="1" applyBorder="1" applyAlignment="1">
      <alignment horizontal="center" vertical="center" wrapText="1"/>
      <protection/>
    </xf>
    <xf numFmtId="0" fontId="22" fillId="25" borderId="35" xfId="60" applyFont="1" applyFill="1" applyBorder="1" applyAlignment="1">
      <alignment horizontal="center" vertical="center" wrapText="1"/>
      <protection/>
    </xf>
    <xf numFmtId="0" fontId="22" fillId="25" borderId="36" xfId="60" applyFont="1" applyFill="1" applyBorder="1" applyAlignment="1">
      <alignment horizontal="center" vertical="center" wrapText="1"/>
      <protection/>
    </xf>
    <xf numFmtId="0" fontId="14" fillId="0" borderId="37" xfId="60" applyBorder="1" applyAlignment="1">
      <alignment horizontal="center" vertical="center" wrapText="1"/>
      <protection/>
    </xf>
    <xf numFmtId="0" fontId="14" fillId="0" borderId="38" xfId="60" applyBorder="1" applyAlignment="1">
      <alignment horizontal="center" vertical="center" wrapText="1"/>
      <protection/>
    </xf>
    <xf numFmtId="0" fontId="22" fillId="25" borderId="39" xfId="60" applyFont="1" applyFill="1" applyBorder="1" applyAlignment="1">
      <alignment horizontal="center" vertical="center" wrapText="1"/>
      <protection/>
    </xf>
    <xf numFmtId="0" fontId="22" fillId="25" borderId="28" xfId="60" applyFont="1" applyFill="1" applyBorder="1" applyAlignment="1">
      <alignment horizontal="center" vertical="center" wrapText="1"/>
      <protection/>
    </xf>
    <xf numFmtId="0" fontId="22" fillId="25" borderId="40" xfId="60" applyFont="1" applyFill="1" applyBorder="1" applyAlignment="1">
      <alignment horizontal="center" vertical="center" wrapText="1"/>
      <protection/>
    </xf>
    <xf numFmtId="0" fontId="22" fillId="25" borderId="39" xfId="60" applyFont="1" applyFill="1" applyBorder="1" applyAlignment="1">
      <alignment horizontal="center" vertical="center"/>
      <protection/>
    </xf>
    <xf numFmtId="0" fontId="22" fillId="25" borderId="28" xfId="60" applyFont="1" applyFill="1" applyBorder="1" applyAlignment="1">
      <alignment horizontal="center" vertical="center"/>
      <protection/>
    </xf>
    <xf numFmtId="0" fontId="22" fillId="25" borderId="40" xfId="60" applyFont="1" applyFill="1" applyBorder="1" applyAlignment="1">
      <alignment horizontal="center" vertical="center"/>
      <protection/>
    </xf>
    <xf numFmtId="0" fontId="22" fillId="25" borderId="41" xfId="60" applyFont="1" applyFill="1" applyBorder="1" applyAlignment="1">
      <alignment horizontal="center" vertical="center" wrapText="1"/>
      <protection/>
    </xf>
    <xf numFmtId="0" fontId="22" fillId="25" borderId="32" xfId="60" applyFont="1" applyFill="1" applyBorder="1" applyAlignment="1">
      <alignment horizontal="center" vertical="center" wrapText="1"/>
      <protection/>
    </xf>
    <xf numFmtId="0" fontId="22" fillId="25" borderId="42" xfId="60" applyFont="1" applyFill="1" applyBorder="1" applyAlignment="1">
      <alignment horizontal="center" vertical="center" wrapText="1"/>
      <protection/>
    </xf>
    <xf numFmtId="0" fontId="22" fillId="25" borderId="43" xfId="60" applyFont="1" applyFill="1" applyBorder="1" applyAlignment="1">
      <alignment horizontal="center" vertical="center"/>
      <protection/>
    </xf>
    <xf numFmtId="0" fontId="22" fillId="25" borderId="44" xfId="60" applyFont="1" applyFill="1" applyBorder="1" applyAlignment="1">
      <alignment horizontal="center" vertical="center"/>
      <protection/>
    </xf>
    <xf numFmtId="0" fontId="22" fillId="25" borderId="45" xfId="60" applyFont="1" applyFill="1" applyBorder="1" applyAlignment="1">
      <alignment horizontal="center" vertical="center" wrapText="1"/>
      <protection/>
    </xf>
    <xf numFmtId="0" fontId="22" fillId="25" borderId="46" xfId="60" applyFont="1" applyFill="1" applyBorder="1" applyAlignment="1">
      <alignment horizontal="center" vertical="center" wrapText="1"/>
      <protection/>
    </xf>
    <xf numFmtId="1" fontId="23" fillId="22" borderId="47" xfId="60" applyNumberFormat="1" applyFont="1" applyFill="1" applyBorder="1" applyAlignment="1">
      <alignment horizontal="center" vertical="center"/>
      <protection/>
    </xf>
    <xf numFmtId="1" fontId="23" fillId="22" borderId="48" xfId="60" applyNumberFormat="1" applyFont="1" applyFill="1" applyBorder="1" applyAlignment="1">
      <alignment horizontal="center" vertical="center"/>
      <protection/>
    </xf>
    <xf numFmtId="0" fontId="22" fillId="25" borderId="49" xfId="60" applyFont="1" applyFill="1" applyBorder="1" applyAlignment="1">
      <alignment horizontal="center" vertical="center" wrapText="1"/>
      <protection/>
    </xf>
    <xf numFmtId="0" fontId="22" fillId="25" borderId="50" xfId="60" applyFont="1" applyFill="1" applyBorder="1" applyAlignment="1">
      <alignment horizontal="center" vertical="center" wrapText="1"/>
      <protection/>
    </xf>
    <xf numFmtId="0" fontId="20" fillId="10" borderId="51" xfId="60" applyFont="1" applyFill="1" applyBorder="1" applyAlignment="1">
      <alignment horizontal="center" vertical="center"/>
      <protection/>
    </xf>
    <xf numFmtId="0" fontId="20" fillId="10" borderId="52" xfId="60" applyFont="1" applyFill="1" applyBorder="1" applyAlignment="1">
      <alignment horizontal="center" vertical="center"/>
      <protection/>
    </xf>
    <xf numFmtId="0" fontId="20" fillId="10" borderId="53" xfId="60" applyFont="1" applyFill="1" applyBorder="1" applyAlignment="1">
      <alignment horizontal="center" vertical="center"/>
      <protection/>
    </xf>
    <xf numFmtId="0" fontId="22" fillId="25" borderId="54" xfId="60" applyFont="1" applyFill="1" applyBorder="1" applyAlignment="1">
      <alignment horizontal="center" vertical="center" wrapText="1"/>
      <protection/>
    </xf>
    <xf numFmtId="0" fontId="22" fillId="25" borderId="55" xfId="60" applyFont="1" applyFill="1" applyBorder="1" applyAlignment="1">
      <alignment horizontal="center" vertical="center" wrapText="1"/>
      <protection/>
    </xf>
    <xf numFmtId="0" fontId="22" fillId="25" borderId="56" xfId="60" applyFont="1" applyFill="1" applyBorder="1" applyAlignment="1">
      <alignment horizontal="center" vertical="center" wrapText="1"/>
      <protection/>
    </xf>
    <xf numFmtId="1" fontId="22" fillId="25" borderId="57" xfId="60" applyNumberFormat="1" applyFont="1" applyFill="1" applyBorder="1" applyAlignment="1">
      <alignment horizontal="center" vertical="center" wrapText="1"/>
      <protection/>
    </xf>
    <xf numFmtId="1" fontId="14" fillId="0" borderId="58" xfId="60" applyNumberFormat="1" applyBorder="1" applyAlignment="1">
      <alignment horizontal="center" vertical="center" wrapText="1"/>
      <protection/>
    </xf>
    <xf numFmtId="0" fontId="22" fillId="25" borderId="43" xfId="60" applyFont="1" applyFill="1" applyBorder="1" applyAlignment="1">
      <alignment horizontal="center" vertical="center" wrapText="1"/>
      <protection/>
    </xf>
    <xf numFmtId="0" fontId="22" fillId="25" borderId="44" xfId="60" applyFont="1" applyFill="1" applyBorder="1" applyAlignment="1">
      <alignment horizontal="center" vertical="center" wrapText="1"/>
      <protection/>
    </xf>
    <xf numFmtId="1" fontId="23" fillId="22" borderId="49" xfId="60" applyNumberFormat="1" applyFont="1" applyFill="1" applyBorder="1" applyAlignment="1">
      <alignment horizontal="center" vertical="center"/>
      <protection/>
    </xf>
    <xf numFmtId="1" fontId="23" fillId="22" borderId="50" xfId="60" applyNumberFormat="1" applyFont="1" applyFill="1" applyBorder="1" applyAlignment="1">
      <alignment horizontal="center" vertical="center"/>
      <protection/>
    </xf>
    <xf numFmtId="1" fontId="23" fillId="22" borderId="49" xfId="60" applyNumberFormat="1" applyFont="1" applyFill="1" applyBorder="1" applyAlignment="1">
      <alignment horizontal="center" vertical="center" wrapText="1"/>
      <protection/>
    </xf>
    <xf numFmtId="1" fontId="23" fillId="22" borderId="50" xfId="60" applyNumberFormat="1" applyFont="1" applyFill="1" applyBorder="1" applyAlignment="1">
      <alignment horizontal="center" vertical="center" wrapText="1"/>
      <protection/>
    </xf>
    <xf numFmtId="1" fontId="23" fillId="22" borderId="59" xfId="60" applyNumberFormat="1" applyFont="1" applyFill="1" applyBorder="1" applyAlignment="1">
      <alignment horizontal="center" vertical="center" wrapText="1"/>
      <protection/>
    </xf>
    <xf numFmtId="1" fontId="23" fillId="22" borderId="46" xfId="60" applyNumberFormat="1" applyFont="1" applyFill="1" applyBorder="1" applyAlignment="1">
      <alignment horizontal="center" vertical="center" wrapText="1"/>
      <protection/>
    </xf>
    <xf numFmtId="2" fontId="23" fillId="22" borderId="19" xfId="60" applyNumberFormat="1" applyFont="1" applyFill="1" applyBorder="1" applyAlignment="1">
      <alignment horizontal="center" vertical="center"/>
      <protection/>
    </xf>
    <xf numFmtId="2" fontId="23" fillId="22" borderId="44" xfId="60" applyNumberFormat="1" applyFont="1" applyFill="1" applyBorder="1" applyAlignment="1">
      <alignment horizontal="center" vertical="center"/>
      <protection/>
    </xf>
    <xf numFmtId="1" fontId="23" fillId="22" borderId="60" xfId="60" applyNumberFormat="1" applyFont="1" applyFill="1" applyBorder="1" applyAlignment="1">
      <alignment horizontal="center" vertical="center"/>
      <protection/>
    </xf>
    <xf numFmtId="0" fontId="23" fillId="4" borderId="49" xfId="60" applyFont="1" applyFill="1" applyBorder="1" applyAlignment="1">
      <alignment horizontal="center" vertical="center" wrapText="1"/>
      <protection/>
    </xf>
    <xf numFmtId="0" fontId="23" fillId="4" borderId="50" xfId="60" applyFont="1" applyFill="1" applyBorder="1" applyAlignment="1">
      <alignment horizontal="center" vertical="center" wrapText="1"/>
      <protection/>
    </xf>
    <xf numFmtId="2" fontId="23" fillId="22" borderId="61" xfId="60" applyNumberFormat="1" applyFont="1" applyFill="1" applyBorder="1" applyAlignment="1">
      <alignment horizontal="center" vertical="center" wrapText="1"/>
      <protection/>
    </xf>
    <xf numFmtId="2" fontId="23" fillId="22" borderId="55" xfId="60" applyNumberFormat="1" applyFont="1" applyFill="1" applyBorder="1" applyAlignment="1">
      <alignment horizontal="center" vertical="center" wrapText="1"/>
      <protection/>
    </xf>
    <xf numFmtId="2" fontId="23" fillId="22" borderId="19" xfId="60" applyNumberFormat="1" applyFont="1" applyFill="1" applyBorder="1" applyAlignment="1">
      <alignment horizontal="center" vertical="center" wrapText="1"/>
      <protection/>
    </xf>
    <xf numFmtId="2" fontId="23" fillId="22" borderId="44" xfId="60" applyNumberFormat="1" applyFont="1" applyFill="1" applyBorder="1" applyAlignment="1">
      <alignment horizontal="center" vertical="center" wrapText="1"/>
      <protection/>
    </xf>
    <xf numFmtId="1" fontId="23" fillId="22" borderId="62" xfId="60" applyNumberFormat="1" applyFont="1" applyFill="1" applyBorder="1" applyAlignment="1">
      <alignment horizontal="center" vertical="center"/>
      <protection/>
    </xf>
    <xf numFmtId="1" fontId="23" fillId="22" borderId="62" xfId="60" applyNumberFormat="1" applyFont="1" applyFill="1" applyBorder="1" applyAlignment="1">
      <alignment horizontal="center" vertical="center" wrapText="1"/>
      <protection/>
    </xf>
    <xf numFmtId="1" fontId="14" fillId="0" borderId="63" xfId="60" applyNumberFormat="1" applyBorder="1" applyAlignment="1">
      <alignment horizontal="center" vertical="center" wrapText="1"/>
      <protection/>
    </xf>
    <xf numFmtId="0" fontId="22" fillId="25" borderId="22" xfId="60" applyFont="1" applyFill="1" applyBorder="1" applyAlignment="1">
      <alignment horizontal="center" vertical="center" wrapText="1"/>
      <protection/>
    </xf>
    <xf numFmtId="0" fontId="22" fillId="25" borderId="22" xfId="60" applyFont="1" applyFill="1" applyBorder="1" applyAlignment="1">
      <alignment horizontal="center" vertical="center"/>
      <protection/>
    </xf>
    <xf numFmtId="0" fontId="22" fillId="25" borderId="64" xfId="60" applyFont="1" applyFill="1" applyBorder="1" applyAlignment="1">
      <alignment horizontal="center" vertical="center" wrapText="1"/>
      <protection/>
    </xf>
    <xf numFmtId="0" fontId="22" fillId="25" borderId="57" xfId="60" applyFont="1" applyFill="1" applyBorder="1" applyAlignment="1">
      <alignment horizontal="center" vertical="center" wrapText="1"/>
      <protection/>
    </xf>
    <xf numFmtId="0" fontId="14" fillId="0" borderId="58" xfId="60" applyBorder="1" applyAlignment="1">
      <alignment horizontal="center" vertical="center" wrapText="1"/>
      <protection/>
    </xf>
    <xf numFmtId="0" fontId="14" fillId="0" borderId="63" xfId="60" applyBorder="1" applyAlignment="1">
      <alignment horizontal="center" vertical="center" wrapText="1"/>
      <protection/>
    </xf>
    <xf numFmtId="14" fontId="21" fillId="28" borderId="0" xfId="60" applyNumberFormat="1" applyFont="1" applyFill="1" applyBorder="1" applyAlignment="1">
      <alignment horizontal="center" vertical="center"/>
      <protection/>
    </xf>
    <xf numFmtId="0" fontId="21" fillId="28" borderId="0" xfId="60" applyFont="1" applyFill="1" applyBorder="1" applyAlignment="1">
      <alignment horizontal="center" vertical="center"/>
      <protection/>
    </xf>
    <xf numFmtId="0" fontId="21" fillId="28" borderId="12" xfId="60" applyFont="1" applyFill="1" applyBorder="1" applyAlignment="1">
      <alignment horizontal="center" vertical="center"/>
      <protection/>
    </xf>
    <xf numFmtId="14" fontId="21" fillId="10" borderId="0" xfId="60" applyNumberFormat="1" applyFont="1" applyFill="1" applyBorder="1" applyAlignment="1">
      <alignment horizontal="center" vertical="center"/>
      <protection/>
    </xf>
    <xf numFmtId="0" fontId="21" fillId="10" borderId="0" xfId="60" applyFont="1" applyFill="1" applyBorder="1" applyAlignment="1">
      <alignment horizontal="center" vertical="center"/>
      <protection/>
    </xf>
    <xf numFmtId="0" fontId="21" fillId="10" borderId="12" xfId="60" applyFont="1" applyFill="1" applyBorder="1" applyAlignment="1">
      <alignment horizontal="center" vertical="center"/>
      <protection/>
    </xf>
    <xf numFmtId="164" fontId="23" fillId="22" borderId="27" xfId="60" applyNumberFormat="1" applyFont="1" applyFill="1" applyBorder="1" applyAlignment="1">
      <alignment horizontal="center" vertical="center"/>
      <protection/>
    </xf>
    <xf numFmtId="164" fontId="23" fillId="22" borderId="28" xfId="60" applyNumberFormat="1" applyFont="1" applyFill="1" applyBorder="1" applyAlignment="1">
      <alignment horizontal="center" vertical="center"/>
      <protection/>
    </xf>
    <xf numFmtId="169" fontId="21" fillId="28" borderId="0" xfId="60" applyNumberFormat="1" applyFont="1" applyFill="1" applyBorder="1" applyAlignment="1">
      <alignment horizontal="center" vertical="center"/>
      <protection/>
    </xf>
    <xf numFmtId="169" fontId="21" fillId="28" borderId="12" xfId="60" applyNumberFormat="1" applyFont="1" applyFill="1" applyBorder="1" applyAlignment="1">
      <alignment horizontal="center" vertical="center"/>
      <protection/>
    </xf>
    <xf numFmtId="169" fontId="21" fillId="10" borderId="0" xfId="60" applyNumberFormat="1" applyFont="1" applyFill="1" applyBorder="1" applyAlignment="1">
      <alignment horizontal="center" vertical="center"/>
      <protection/>
    </xf>
    <xf numFmtId="169" fontId="21" fillId="10" borderId="12" xfId="60" applyNumberFormat="1" applyFont="1" applyFill="1" applyBorder="1" applyAlignment="1">
      <alignment horizontal="center" vertical="center"/>
      <protection/>
    </xf>
    <xf numFmtId="1" fontId="22" fillId="25" borderId="36" xfId="60" applyNumberFormat="1" applyFont="1" applyFill="1" applyBorder="1" applyAlignment="1">
      <alignment horizontal="center" vertical="center" wrapText="1"/>
      <protection/>
    </xf>
    <xf numFmtId="1" fontId="14" fillId="0" borderId="37" xfId="60" applyNumberFormat="1" applyBorder="1" applyAlignment="1">
      <alignment horizontal="center" vertical="center" wrapText="1"/>
      <protection/>
    </xf>
    <xf numFmtId="1" fontId="14" fillId="0" borderId="38" xfId="60" applyNumberFormat="1" applyBorder="1" applyAlignment="1">
      <alignment horizontal="center" vertical="center" wrapText="1"/>
      <protection/>
    </xf>
    <xf numFmtId="1" fontId="23" fillId="4" borderId="24" xfId="60" applyNumberFormat="1" applyFont="1" applyFill="1" applyBorder="1" applyAlignment="1">
      <alignment horizontal="center" vertical="center" wrapText="1"/>
      <protection/>
    </xf>
    <xf numFmtId="1" fontId="23" fillId="4" borderId="25" xfId="60" applyNumberFormat="1" applyFont="1" applyFill="1" applyBorder="1" applyAlignment="1">
      <alignment horizontal="center" vertical="center" wrapText="1"/>
      <protection/>
    </xf>
    <xf numFmtId="0" fontId="22" fillId="25" borderId="65" xfId="60" applyFont="1" applyFill="1" applyBorder="1" applyAlignment="1">
      <alignment horizontal="center" vertical="center"/>
      <protection/>
    </xf>
    <xf numFmtId="0" fontId="22" fillId="25" borderId="66" xfId="60" applyFont="1" applyFill="1" applyBorder="1" applyAlignment="1">
      <alignment horizontal="center" vertical="center" wrapText="1"/>
      <protection/>
    </xf>
    <xf numFmtId="0" fontId="22" fillId="25" borderId="67" xfId="60" applyFont="1" applyFill="1" applyBorder="1" applyAlignment="1">
      <alignment horizontal="center" vertical="center" wrapText="1"/>
      <protection/>
    </xf>
    <xf numFmtId="0" fontId="14" fillId="0" borderId="68" xfId="60" applyBorder="1" applyAlignment="1">
      <alignment horizontal="center" vertical="center" wrapText="1"/>
      <protection/>
    </xf>
    <xf numFmtId="0" fontId="22" fillId="25" borderId="65" xfId="60" applyFont="1" applyFill="1" applyBorder="1" applyAlignment="1">
      <alignment horizontal="center" vertical="center" wrapText="1"/>
      <protection/>
    </xf>
    <xf numFmtId="1" fontId="23" fillId="22" borderId="69" xfId="60" applyNumberFormat="1" applyFont="1" applyFill="1" applyBorder="1" applyAlignment="1">
      <alignment horizontal="center" vertical="center" wrapText="1"/>
      <protection/>
    </xf>
    <xf numFmtId="0" fontId="23" fillId="4" borderId="69" xfId="60" applyFont="1" applyFill="1" applyBorder="1" applyAlignment="1">
      <alignment horizontal="center" vertical="center" wrapText="1"/>
      <protection/>
    </xf>
    <xf numFmtId="0" fontId="22" fillId="25" borderId="69" xfId="60" applyFont="1" applyFill="1" applyBorder="1" applyAlignment="1">
      <alignment horizontal="center" vertical="center" wrapText="1"/>
      <protection/>
    </xf>
    <xf numFmtId="1" fontId="23" fillId="22" borderId="60" xfId="60" applyNumberFormat="1" applyFont="1" applyFill="1" applyBorder="1" applyAlignment="1">
      <alignment horizontal="center" vertical="center"/>
      <protection/>
    </xf>
    <xf numFmtId="1" fontId="23" fillId="22" borderId="47" xfId="60" applyNumberFormat="1" applyFont="1" applyFill="1" applyBorder="1" applyAlignment="1">
      <alignment horizontal="center" vertical="center"/>
      <protection/>
    </xf>
    <xf numFmtId="2" fontId="23" fillId="22" borderId="61" xfId="60" applyNumberFormat="1" applyFont="1" applyFill="1" applyBorder="1" applyAlignment="1">
      <alignment horizontal="center" vertical="center"/>
      <protection/>
    </xf>
    <xf numFmtId="2" fontId="23" fillId="22" borderId="70" xfId="60" applyNumberFormat="1" applyFont="1" applyFill="1" applyBorder="1" applyAlignment="1">
      <alignment horizontal="center" vertical="center"/>
      <protection/>
    </xf>
    <xf numFmtId="2" fontId="23" fillId="22" borderId="19" xfId="60" applyNumberFormat="1" applyFont="1" applyFill="1" applyBorder="1" applyAlignment="1">
      <alignment horizontal="center" vertical="center"/>
      <protection/>
    </xf>
    <xf numFmtId="2" fontId="23" fillId="22" borderId="71" xfId="60" applyNumberFormat="1" applyFont="1" applyFill="1" applyBorder="1" applyAlignment="1">
      <alignment horizontal="center" vertical="center"/>
      <protection/>
    </xf>
    <xf numFmtId="1" fontId="23" fillId="22" borderId="69" xfId="60" applyNumberFormat="1" applyFont="1" applyFill="1" applyBorder="1" applyAlignment="1">
      <alignment horizontal="center" vertical="center"/>
      <protection/>
    </xf>
    <xf numFmtId="1" fontId="23" fillId="22" borderId="66" xfId="60" applyNumberFormat="1" applyFont="1" applyFill="1" applyBorder="1" applyAlignment="1">
      <alignment horizontal="center" vertical="center" wrapText="1"/>
      <protection/>
    </xf>
    <xf numFmtId="169" fontId="20" fillId="26" borderId="0" xfId="60" applyNumberFormat="1" applyFont="1" applyFill="1" applyBorder="1" applyAlignment="1">
      <alignment horizontal="center" vertical="center"/>
      <protection/>
    </xf>
    <xf numFmtId="169" fontId="0" fillId="0" borderId="0" xfId="0" applyNumberFormat="1" applyAlignment="1">
      <alignment vertical="center"/>
    </xf>
    <xf numFmtId="169" fontId="0" fillId="0" borderId="58" xfId="0" applyNumberFormat="1" applyBorder="1" applyAlignment="1">
      <alignment vertical="center"/>
    </xf>
    <xf numFmtId="169" fontId="0" fillId="0" borderId="53" xfId="0" applyNumberFormat="1" applyBorder="1" applyAlignment="1">
      <alignment vertical="center"/>
    </xf>
    <xf numFmtId="169" fontId="0" fillId="0" borderId="72" xfId="0" applyNumberFormat="1" applyBorder="1" applyAlignment="1">
      <alignment vertical="center"/>
    </xf>
    <xf numFmtId="169" fontId="20" fillId="7" borderId="73" xfId="60" applyNumberFormat="1" applyFont="1" applyFill="1" applyBorder="1" applyAlignment="1">
      <alignment horizontal="center" vertical="center"/>
      <protection/>
    </xf>
    <xf numFmtId="169" fontId="20" fillId="7" borderId="18" xfId="60" applyNumberFormat="1" applyFont="1" applyFill="1" applyBorder="1" applyAlignment="1">
      <alignment horizontal="center" vertical="center"/>
      <protection/>
    </xf>
    <xf numFmtId="169" fontId="20" fillId="7" borderId="74" xfId="60" applyNumberFormat="1" applyFont="1" applyFill="1" applyBorder="1" applyAlignment="1">
      <alignment horizontal="center" vertical="center"/>
      <protection/>
    </xf>
    <xf numFmtId="169" fontId="20" fillId="7" borderId="75" xfId="60" applyNumberFormat="1" applyFont="1" applyFill="1" applyBorder="1" applyAlignment="1">
      <alignment horizontal="center" vertical="center"/>
      <protection/>
    </xf>
    <xf numFmtId="169" fontId="20" fillId="7" borderId="53" xfId="60" applyNumberFormat="1" applyFont="1" applyFill="1" applyBorder="1" applyAlignment="1">
      <alignment horizontal="center" vertical="center"/>
      <protection/>
    </xf>
    <xf numFmtId="169" fontId="20" fillId="7" borderId="72" xfId="60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58" xfId="0" applyBorder="1" applyAlignment="1">
      <alignment vertical="center"/>
    </xf>
    <xf numFmtId="0" fontId="14" fillId="27" borderId="73" xfId="60" applyFill="1" applyBorder="1" applyAlignment="1">
      <alignment horizontal="center" vertical="center"/>
      <protection/>
    </xf>
    <xf numFmtId="0" fontId="14" fillId="27" borderId="18" xfId="60" applyFill="1" applyBorder="1" applyAlignment="1">
      <alignment horizontal="center" vertical="center"/>
      <protection/>
    </xf>
    <xf numFmtId="0" fontId="14" fillId="27" borderId="74" xfId="60" applyFill="1" applyBorder="1" applyAlignment="1">
      <alignment horizontal="center" vertical="center"/>
      <protection/>
    </xf>
    <xf numFmtId="0" fontId="14" fillId="27" borderId="75" xfId="60" applyFill="1" applyBorder="1" applyAlignment="1">
      <alignment horizontal="center" vertical="center"/>
      <protection/>
    </xf>
    <xf numFmtId="0" fontId="14" fillId="27" borderId="53" xfId="60" applyFill="1" applyBorder="1" applyAlignment="1">
      <alignment horizontal="center" vertical="center"/>
      <protection/>
    </xf>
    <xf numFmtId="0" fontId="14" fillId="27" borderId="72" xfId="60" applyFill="1" applyBorder="1" applyAlignment="1">
      <alignment horizontal="center" vertical="center"/>
      <protection/>
    </xf>
    <xf numFmtId="169" fontId="21" fillId="24" borderId="0" xfId="60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 vertical="center"/>
    </xf>
    <xf numFmtId="0" fontId="0" fillId="24" borderId="53" xfId="0" applyFill="1" applyBorder="1" applyAlignment="1">
      <alignment vertical="center"/>
    </xf>
    <xf numFmtId="2" fontId="23" fillId="22" borderId="56" xfId="60" applyNumberFormat="1" applyFont="1" applyFill="1" applyBorder="1" applyAlignment="1">
      <alignment horizontal="center" vertical="center"/>
      <protection/>
    </xf>
    <xf numFmtId="2" fontId="23" fillId="22" borderId="22" xfId="60" applyNumberFormat="1" applyFont="1" applyFill="1" applyBorder="1" applyAlignment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rmal_ZadanaPriemRychlost_RucneMeranie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T%202009%20v&#253;sledky\ORT%202009\ORT%20da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T%202009%20v&#253;sledky\ORT%202009\ORT%20day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T SR off vysledky A  (2)"/>
      <sheetName val="Sheet4"/>
      <sheetName val="KMU1"/>
      <sheetName val="KMU1_paska"/>
      <sheetName val="KMU2"/>
      <sheetName val="KMU2_paska"/>
      <sheetName val="KMU3"/>
      <sheetName val="KMU4_paska"/>
      <sheetName val="KMU4"/>
      <sheetName val="okruh paska"/>
      <sheetName val="ciste casy_okruh"/>
      <sheetName val="final_okruh"/>
      <sheetName val="ORT SR Noff vysledky"/>
      <sheetName val="ORT SR off vysledky A "/>
      <sheetName val="ORT SR Of vysledky M"/>
    </sheetNames>
    <sheetDataSet>
      <sheetData sheetId="2">
        <row r="35">
          <cell r="I35">
            <v>0.00018530092592592597</v>
          </cell>
        </row>
        <row r="36">
          <cell r="I36">
            <v>0.00016655092592592592</v>
          </cell>
        </row>
        <row r="37">
          <cell r="I37">
            <v>0.00016701388888888888</v>
          </cell>
        </row>
        <row r="38">
          <cell r="I38">
            <v>0.00018703703703703702</v>
          </cell>
        </row>
        <row r="39">
          <cell r="I39">
            <v>0.0001761574074074074</v>
          </cell>
        </row>
        <row r="40">
          <cell r="I40">
            <v>0.00019375</v>
          </cell>
        </row>
      </sheetData>
      <sheetData sheetId="4">
        <row r="35">
          <cell r="I35">
            <v>0.00015266203703703703</v>
          </cell>
        </row>
        <row r="36">
          <cell r="I36">
            <v>0.00018032407407407407</v>
          </cell>
        </row>
        <row r="37">
          <cell r="I37">
            <v>0.0001613425925925926</v>
          </cell>
        </row>
        <row r="38">
          <cell r="I38">
            <v>0.00016817129629629628</v>
          </cell>
        </row>
        <row r="39">
          <cell r="I39">
            <v>0.00015648148148148148</v>
          </cell>
        </row>
        <row r="40">
          <cell r="I40">
            <v>0.0001622685185185185</v>
          </cell>
        </row>
      </sheetData>
      <sheetData sheetId="8">
        <row r="35">
          <cell r="I35">
            <v>0.00013518518518518518</v>
          </cell>
        </row>
        <row r="36">
          <cell r="I36">
            <v>0.00014328703703703704</v>
          </cell>
        </row>
        <row r="37">
          <cell r="I37">
            <v>0.00014675925925925927</v>
          </cell>
        </row>
        <row r="38">
          <cell r="I38">
            <v>0.00015462962962962962</v>
          </cell>
        </row>
        <row r="39">
          <cell r="I39">
            <v>0.00015937499999999998</v>
          </cell>
        </row>
        <row r="40">
          <cell r="I40">
            <v>0.00014988425925925925</v>
          </cell>
        </row>
      </sheetData>
      <sheetData sheetId="11">
        <row r="35">
          <cell r="I35">
            <v>0.0013990162037036957</v>
          </cell>
          <cell r="L35">
            <v>3.6226851851672848E-06</v>
          </cell>
          <cell r="M35">
            <v>6.412037037051288E-06</v>
          </cell>
        </row>
        <row r="36">
          <cell r="I36">
            <v>0.0019289120370369894</v>
          </cell>
          <cell r="L36">
            <v>0.0015036111111111916</v>
          </cell>
          <cell r="M36">
            <v>0.00016753472222219568</v>
          </cell>
        </row>
        <row r="37">
          <cell r="I37">
            <v>0.0015777546296296685</v>
          </cell>
          <cell r="L37">
            <v>2.7777777777848733E-05</v>
          </cell>
          <cell r="M37">
            <v>4.565972222225767E-05</v>
          </cell>
        </row>
        <row r="38">
          <cell r="I38">
            <v>0.0019233217592592444</v>
          </cell>
          <cell r="L38">
            <v>0.001665625000000004</v>
          </cell>
          <cell r="M38">
            <v>0.0002714930555555717</v>
          </cell>
        </row>
        <row r="39">
          <cell r="I39">
            <v>0.001840752314814842</v>
          </cell>
          <cell r="L39">
            <v>3.8831018518536986E-05</v>
          </cell>
          <cell r="M39">
            <v>1.2337962962905014E-05</v>
          </cell>
        </row>
        <row r="40">
          <cell r="I40">
            <v>0.001535659722222249</v>
          </cell>
          <cell r="L40">
            <v>2.3437499999945377E-05</v>
          </cell>
          <cell r="M40">
            <v>1.0335648148174226E-05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5 KMU"/>
      <sheetName val="S5 KMU_paska"/>
      <sheetName val="S6 KMU2"/>
      <sheetName val="S6 KMU2_paska"/>
      <sheetName val="S8 KMU3"/>
      <sheetName val="KMU4_paska"/>
      <sheetName val="KMU4"/>
      <sheetName val="okruh paska"/>
      <sheetName val="ciste casy_okruh"/>
      <sheetName val="final_okruh"/>
      <sheetName val="S9 KMU6_paska"/>
      <sheetName val="S9 KMU6"/>
      <sheetName val="S11 KMU1"/>
      <sheetName val="S11 KMU1 paska"/>
      <sheetName val="S12 KMU2"/>
      <sheetName val="S12 KMU2 paska"/>
      <sheetName val="S13 priemer"/>
      <sheetName val="S13 priemer start paska"/>
      <sheetName val="S13 priemer ciel paska"/>
      <sheetName val="ORT Noff vysledky 1.etapa"/>
      <sheetName val="ORTOoff vysledky A"/>
      <sheetName val="ORT off vysledky M"/>
    </sheetNames>
    <sheetDataSet>
      <sheetData sheetId="1">
        <row r="2">
          <cell r="I2">
            <v>0.00018171296296296295</v>
          </cell>
        </row>
        <row r="3">
          <cell r="I3">
            <v>0.0001679398148148148</v>
          </cell>
        </row>
        <row r="4">
          <cell r="I4">
            <v>0.0001728009259259259</v>
          </cell>
        </row>
        <row r="6">
          <cell r="I6">
            <v>0.0001574074074074074</v>
          </cell>
        </row>
        <row r="7">
          <cell r="I7">
            <v>0.00018136574074074073</v>
          </cell>
        </row>
        <row r="8">
          <cell r="I8">
            <v>0.00019560185185185186</v>
          </cell>
        </row>
        <row r="10">
          <cell r="I10">
            <v>0.00018136574074074073</v>
          </cell>
        </row>
        <row r="11">
          <cell r="I11">
            <v>0.0001640046296296296</v>
          </cell>
        </row>
        <row r="12">
          <cell r="I12">
            <v>0.00018657407407407408</v>
          </cell>
        </row>
        <row r="13">
          <cell r="I13">
            <v>0.00024340277777777777</v>
          </cell>
        </row>
        <row r="14">
          <cell r="I14">
            <v>0.00021805555555555556</v>
          </cell>
        </row>
        <row r="15">
          <cell r="I15">
            <v>0.00018761574074074074</v>
          </cell>
        </row>
        <row r="16">
          <cell r="I16">
            <v>0.00014247685185185186</v>
          </cell>
        </row>
        <row r="17">
          <cell r="I17">
            <v>0.00020717592592592592</v>
          </cell>
        </row>
        <row r="18">
          <cell r="I18">
            <v>0.00018680555555555556</v>
          </cell>
        </row>
        <row r="19">
          <cell r="I19">
            <v>0.00015173611111111111</v>
          </cell>
        </row>
        <row r="20">
          <cell r="I20">
            <v>0.00017696759259259258</v>
          </cell>
        </row>
        <row r="21">
          <cell r="I21">
            <v>0.00022523148148148147</v>
          </cell>
        </row>
        <row r="22">
          <cell r="I22">
            <v>0.00015104166666666667</v>
          </cell>
        </row>
        <row r="23">
          <cell r="I23">
            <v>0.00018541666666666666</v>
          </cell>
        </row>
        <row r="24">
          <cell r="I24">
            <v>0.00015752314814814814</v>
          </cell>
        </row>
        <row r="25">
          <cell r="I25">
            <v>0.00018854166666666666</v>
          </cell>
        </row>
        <row r="26">
          <cell r="I26">
            <v>0.00018449074074074074</v>
          </cell>
        </row>
        <row r="27">
          <cell r="I27">
            <v>0.00017789351851851853</v>
          </cell>
        </row>
        <row r="28">
          <cell r="I28">
            <v>0.00018900462962962962</v>
          </cell>
        </row>
        <row r="29">
          <cell r="I29">
            <v>0.00018877314814814814</v>
          </cell>
        </row>
        <row r="31">
          <cell r="I31">
            <v>0.00014467592592592592</v>
          </cell>
        </row>
        <row r="32">
          <cell r="I32">
            <v>0.00018252314814814816</v>
          </cell>
        </row>
        <row r="33">
          <cell r="I33">
            <v>0.00018391203703703704</v>
          </cell>
        </row>
        <row r="34">
          <cell r="I34">
            <v>0.0001767361111111111</v>
          </cell>
        </row>
        <row r="35">
          <cell r="I35">
            <v>0.0001738425925925926</v>
          </cell>
        </row>
        <row r="36">
          <cell r="I36">
            <v>0.00016840277777777776</v>
          </cell>
        </row>
        <row r="38">
          <cell r="I38">
            <v>0.0001935185185185185</v>
          </cell>
        </row>
        <row r="39">
          <cell r="I39">
            <v>0.0001855324074074074</v>
          </cell>
        </row>
        <row r="40">
          <cell r="I40">
            <v>0.00016805555555555554</v>
          </cell>
        </row>
        <row r="41">
          <cell r="I41">
            <v>0.00019560185185185186</v>
          </cell>
        </row>
        <row r="42">
          <cell r="I42">
            <v>0.00017916666666666667</v>
          </cell>
        </row>
        <row r="43">
          <cell r="I43">
            <v>0.00016030092592592593</v>
          </cell>
        </row>
        <row r="44">
          <cell r="I44">
            <v>0.00014375</v>
          </cell>
        </row>
        <row r="45">
          <cell r="I45">
            <v>0.00017372685185185186</v>
          </cell>
        </row>
        <row r="46">
          <cell r="I46">
            <v>0.00018645833333333332</v>
          </cell>
        </row>
        <row r="47">
          <cell r="I47">
            <v>0.00015104166666666667</v>
          </cell>
        </row>
        <row r="48">
          <cell r="I48">
            <v>0.00018587962962962962</v>
          </cell>
        </row>
      </sheetData>
      <sheetData sheetId="3">
        <row r="2">
          <cell r="I2">
            <v>0.00015358796296296296</v>
          </cell>
        </row>
        <row r="3">
          <cell r="I3">
            <v>0.00015439814814814814</v>
          </cell>
        </row>
        <row r="4">
          <cell r="I4">
            <v>0.00015266203703703703</v>
          </cell>
        </row>
        <row r="6">
          <cell r="I6">
            <v>0.00015173611111111111</v>
          </cell>
        </row>
        <row r="7">
          <cell r="I7">
            <v>0.0001625</v>
          </cell>
        </row>
        <row r="8">
          <cell r="I8">
            <v>0.00014652777777777779</v>
          </cell>
        </row>
        <row r="10">
          <cell r="I10">
            <v>0.0001550925925925926</v>
          </cell>
        </row>
        <row r="11">
          <cell r="I11">
            <v>0.00013229166666666665</v>
          </cell>
        </row>
        <row r="12">
          <cell r="I12">
            <v>0.00015636574074074074</v>
          </cell>
        </row>
        <row r="13">
          <cell r="I13">
            <v>4.6990740740740734E-05</v>
          </cell>
        </row>
        <row r="14">
          <cell r="I14">
            <v>0.00022638888888888885</v>
          </cell>
        </row>
        <row r="15">
          <cell r="I15">
            <v>0.00018402777777777778</v>
          </cell>
        </row>
        <row r="16">
          <cell r="I16">
            <v>0.00013912037037037037</v>
          </cell>
        </row>
        <row r="17">
          <cell r="I17">
            <v>0.0001950231481481482</v>
          </cell>
        </row>
        <row r="18">
          <cell r="I18">
            <v>0.0001457175925925926</v>
          </cell>
        </row>
        <row r="19">
          <cell r="I19">
            <v>0.00016354166666666668</v>
          </cell>
        </row>
        <row r="20">
          <cell r="I20">
            <v>0.00015185185185185183</v>
          </cell>
        </row>
        <row r="21">
          <cell r="I21">
            <v>0.00020613425925925929</v>
          </cell>
        </row>
        <row r="22">
          <cell r="I22">
            <v>0.00010520833333333333</v>
          </cell>
        </row>
        <row r="23">
          <cell r="I23">
            <v>0.00016539351851851852</v>
          </cell>
        </row>
        <row r="24">
          <cell r="I24">
            <v>0.0001513888888888889</v>
          </cell>
        </row>
        <row r="25">
          <cell r="I25">
            <v>0.00015335648148148148</v>
          </cell>
        </row>
        <row r="26">
          <cell r="I26">
            <v>0.00014756944444444445</v>
          </cell>
        </row>
        <row r="27">
          <cell r="I27">
            <v>0.000165625</v>
          </cell>
        </row>
        <row r="28">
          <cell r="I28">
            <v>0.0001509259259259259</v>
          </cell>
        </row>
        <row r="29">
          <cell r="I29">
            <v>0.0001412037037037037</v>
          </cell>
        </row>
        <row r="31">
          <cell r="I31">
            <v>0.00022511574074074076</v>
          </cell>
        </row>
        <row r="32">
          <cell r="I32">
            <v>0.00015520833333333334</v>
          </cell>
        </row>
        <row r="33">
          <cell r="I33">
            <v>0.00015925925925925924</v>
          </cell>
        </row>
        <row r="34">
          <cell r="I34">
            <v>0.00015555555555555556</v>
          </cell>
        </row>
        <row r="35">
          <cell r="I35">
            <v>0.00015104166666666667</v>
          </cell>
        </row>
        <row r="36">
          <cell r="I36">
            <v>0.0001630787037037037</v>
          </cell>
        </row>
        <row r="38">
          <cell r="I38">
            <v>0.00013726851851851853</v>
          </cell>
        </row>
        <row r="39">
          <cell r="I39">
            <v>0.00017754629629629628</v>
          </cell>
        </row>
        <row r="40">
          <cell r="I40">
            <v>0.0001587962962962963</v>
          </cell>
        </row>
        <row r="41">
          <cell r="I41">
            <v>0.000184375</v>
          </cell>
        </row>
        <row r="42">
          <cell r="I42">
            <v>0.00016655092592592592</v>
          </cell>
        </row>
        <row r="43">
          <cell r="I43">
            <v>0.00015381944444444444</v>
          </cell>
        </row>
        <row r="44">
          <cell r="I44">
            <v>0.00013935185185185185</v>
          </cell>
        </row>
        <row r="45">
          <cell r="I45">
            <v>0.00017407407407407408</v>
          </cell>
        </row>
        <row r="46">
          <cell r="I46">
            <v>0.0001414351851851852</v>
          </cell>
        </row>
        <row r="47">
          <cell r="I47">
            <v>0.0001752314814814815</v>
          </cell>
        </row>
        <row r="48">
          <cell r="I48">
            <v>0.00017789351851851853</v>
          </cell>
        </row>
      </sheetData>
      <sheetData sheetId="7">
        <row r="20">
          <cell r="O20">
            <v>0.7495913773148147</v>
          </cell>
        </row>
        <row r="21">
          <cell r="O21">
            <v>0.7495913773148147</v>
          </cell>
        </row>
      </sheetData>
      <sheetData sheetId="10">
        <row r="2">
          <cell r="I2">
            <v>0.0013885879629629838</v>
          </cell>
          <cell r="L2">
            <v>2.6041666666420937E-06</v>
          </cell>
          <cell r="M2">
            <v>4.675925925901048E-06</v>
          </cell>
        </row>
        <row r="3">
          <cell r="I3">
            <v>0.001494039351851828</v>
          </cell>
          <cell r="L3">
            <v>1.8981481481605833E-06</v>
          </cell>
          <cell r="M3">
            <v>1.0856481481469338E-05</v>
          </cell>
        </row>
        <row r="4">
          <cell r="I4">
            <v>0.0022671180555555726</v>
          </cell>
          <cell r="L4">
            <v>5.7638888888433826E-06</v>
          </cell>
          <cell r="M4">
            <v>6.134259259438224E-07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0.001816805555555523</v>
          </cell>
          <cell r="L6">
            <v>1.8402777777204449E-06</v>
          </cell>
          <cell r="M6">
            <v>1.8564814814825414E-05</v>
          </cell>
        </row>
        <row r="7">
          <cell r="I7">
            <v>0.0013887384259259061</v>
          </cell>
          <cell r="L7">
            <v>2.270833333328781E-05</v>
          </cell>
          <cell r="M7">
            <v>2.8819444444772024E-06</v>
          </cell>
        </row>
        <row r="8">
          <cell r="I8">
            <v>0.0015052430555555496</v>
          </cell>
          <cell r="L8">
            <v>1.342592592545877E-06</v>
          </cell>
          <cell r="M8">
            <v>2.0289351851832116E-05</v>
          </cell>
        </row>
        <row r="9">
          <cell r="I9">
            <v>0</v>
          </cell>
          <cell r="L9">
            <v>0</v>
          </cell>
          <cell r="M9">
            <v>0</v>
          </cell>
        </row>
        <row r="10">
          <cell r="I10">
            <v>0.0017009490740740874</v>
          </cell>
          <cell r="L10">
            <v>3.749999999969056E-06</v>
          </cell>
          <cell r="M10">
            <v>1.19560185184997E-05</v>
          </cell>
        </row>
        <row r="11">
          <cell r="I11">
            <v>0.0013830439814814799</v>
          </cell>
          <cell r="L11">
            <v>3.0428240740731916E-05</v>
          </cell>
          <cell r="M11">
            <v>8.62847222222185E-05</v>
          </cell>
        </row>
        <row r="12">
          <cell r="I12">
            <v>0.0015913657407407578</v>
          </cell>
          <cell r="L12">
            <v>4.965277777824184E-06</v>
          </cell>
          <cell r="M12">
            <v>1.840277777775956E-06</v>
          </cell>
        </row>
        <row r="13">
          <cell r="I13">
            <v>0.0014192939814814398</v>
          </cell>
          <cell r="L13">
            <v>9.652777777702237E-06</v>
          </cell>
          <cell r="M13">
            <v>4.127314814816874E-05</v>
          </cell>
        </row>
        <row r="14">
          <cell r="I14">
            <v>0.0015059722222222627</v>
          </cell>
          <cell r="L14">
            <v>3.2175925925970184E-05</v>
          </cell>
          <cell r="M14">
            <v>0.4540966319444445</v>
          </cell>
        </row>
        <row r="15">
          <cell r="I15">
            <v>0</v>
          </cell>
          <cell r="L15">
            <v>0</v>
          </cell>
          <cell r="M15">
            <v>0</v>
          </cell>
        </row>
        <row r="16">
          <cell r="I16">
            <v>0.001000983796296262</v>
          </cell>
          <cell r="L16">
            <v>2.4826388888954387E-05</v>
          </cell>
          <cell r="M16">
            <v>0.43970184027777776</v>
          </cell>
        </row>
        <row r="17">
          <cell r="I17">
            <v>0.0012638425925926011</v>
          </cell>
          <cell r="L17">
            <v>6.480324074076282E-05</v>
          </cell>
          <cell r="M17">
            <v>0.45110793981481484</v>
          </cell>
        </row>
        <row r="18">
          <cell r="I18">
            <v>0.0014853819444444194</v>
          </cell>
          <cell r="L18">
            <v>0.44153674768518514</v>
          </cell>
          <cell r="M18">
            <v>0.0014853819444444194</v>
          </cell>
        </row>
        <row r="19">
          <cell r="I19">
            <v>0.0015122800925925772</v>
          </cell>
          <cell r="L19">
            <v>4.290509259263775E-05</v>
          </cell>
          <cell r="M19">
            <v>2.0289351851832116E-05</v>
          </cell>
        </row>
        <row r="20">
          <cell r="L20">
            <v>0.4373772800925926</v>
          </cell>
          <cell r="M20">
            <v>0.4373772800925926</v>
          </cell>
        </row>
        <row r="21">
          <cell r="I21">
            <v>0.0014948263888889257</v>
          </cell>
          <cell r="L21">
            <v>0.00031148148148141264</v>
          </cell>
          <cell r="M21">
            <v>0.43836589120370373</v>
          </cell>
        </row>
        <row r="22">
          <cell r="I22">
            <v>0.0014118981481481274</v>
          </cell>
          <cell r="L22">
            <v>9.32638888888615E-05</v>
          </cell>
          <cell r="M22">
            <v>0.4509933217592592</v>
          </cell>
        </row>
        <row r="23">
          <cell r="I23">
            <v>0.0017274189814814878</v>
          </cell>
          <cell r="L23">
            <v>7.738425925929437E-05</v>
          </cell>
          <cell r="M23">
            <v>7.1400462962945E-05</v>
          </cell>
        </row>
        <row r="24">
          <cell r="I24">
            <v>0.001618414351851838</v>
          </cell>
          <cell r="L24">
            <v>1.4386574074098935E-05</v>
          </cell>
          <cell r="M24">
            <v>0.43484996527777775</v>
          </cell>
        </row>
        <row r="25">
          <cell r="I25">
            <v>0</v>
          </cell>
          <cell r="L25">
            <v>0</v>
          </cell>
          <cell r="M25">
            <v>0</v>
          </cell>
        </row>
        <row r="26">
          <cell r="I26">
            <v>0.002140543981481502</v>
          </cell>
          <cell r="L26">
            <v>4.479166666626622E-06</v>
          </cell>
          <cell r="M26">
            <v>2.0439814814809942E-05</v>
          </cell>
        </row>
        <row r="27">
          <cell r="I27">
            <v>0.0016776620370370643</v>
          </cell>
          <cell r="L27">
            <v>8.046296296293498E-05</v>
          </cell>
          <cell r="M27">
            <v>6.253472222217393E-05</v>
          </cell>
        </row>
        <row r="28">
          <cell r="I28">
            <v>0.0014893287037036629</v>
          </cell>
          <cell r="L28">
            <v>5.956018518510353E-05</v>
          </cell>
          <cell r="M28">
            <v>1.6435185185181833E-05</v>
          </cell>
        </row>
        <row r="29">
          <cell r="I29">
            <v>0.001386828703703713</v>
          </cell>
          <cell r="L29">
            <v>2.337962962950524E-06</v>
          </cell>
          <cell r="M29">
            <v>2.0300925925975655E-05</v>
          </cell>
        </row>
        <row r="30">
          <cell r="I30">
            <v>0</v>
          </cell>
          <cell r="L30">
            <v>0</v>
          </cell>
          <cell r="M30">
            <v>0</v>
          </cell>
        </row>
        <row r="31">
          <cell r="I31">
            <v>0.002230185185185196</v>
          </cell>
          <cell r="L31">
            <v>0.00022097222222217106</v>
          </cell>
          <cell r="M31">
            <v>0.0002411805555555535</v>
          </cell>
        </row>
        <row r="32">
          <cell r="I32">
            <v>0.0015182407407407505</v>
          </cell>
          <cell r="L32">
            <v>5.347222222229497E-06</v>
          </cell>
          <cell r="M32">
            <v>5.879629629612637E-06</v>
          </cell>
        </row>
        <row r="33">
          <cell r="I33">
            <v>0.0013803819444444532</v>
          </cell>
          <cell r="L33">
            <v>7.905092592574992E-06</v>
          </cell>
          <cell r="M33">
            <v>6.122685185183663E-06</v>
          </cell>
        </row>
        <row r="34">
          <cell r="I34">
            <v>0.0018576388888888462</v>
          </cell>
          <cell r="L34">
            <v>1.187500000005004E-05</v>
          </cell>
          <cell r="M34">
            <v>1.6736111111192997E-05</v>
          </cell>
        </row>
        <row r="35">
          <cell r="I35">
            <v>0.0015706944444444648</v>
          </cell>
          <cell r="L35">
            <v>9.085648148110526E-06</v>
          </cell>
          <cell r="M35">
            <v>8.506944444430786E-06</v>
          </cell>
        </row>
        <row r="36">
          <cell r="I36">
            <v>0.002578344907407437</v>
          </cell>
          <cell r="L36">
            <v>1.1053240740799275E-05</v>
          </cell>
          <cell r="M36">
            <v>9.467592592626861E-06</v>
          </cell>
        </row>
        <row r="37">
          <cell r="I37">
            <v>0</v>
          </cell>
          <cell r="L37">
            <v>0</v>
          </cell>
          <cell r="M37">
            <v>0</v>
          </cell>
        </row>
        <row r="38">
          <cell r="I38">
            <v>0</v>
          </cell>
          <cell r="L38">
            <v>0</v>
          </cell>
          <cell r="M38">
            <v>0</v>
          </cell>
        </row>
        <row r="39">
          <cell r="I39">
            <v>0.001677523148148119</v>
          </cell>
          <cell r="L39">
            <v>4.736111111114383E-05</v>
          </cell>
          <cell r="M39">
            <v>5.475694444440071E-05</v>
          </cell>
        </row>
        <row r="40">
          <cell r="I40">
            <v>0.0030241782407406936</v>
          </cell>
          <cell r="L40">
            <v>0.0014413194444443667</v>
          </cell>
          <cell r="M40">
            <v>0.44506418981481477</v>
          </cell>
        </row>
        <row r="41">
          <cell r="I41">
            <v>0.0017458333333333353</v>
          </cell>
          <cell r="L41">
            <v>2.106481481467526E-06</v>
          </cell>
          <cell r="M41">
            <v>0.43980002314814814</v>
          </cell>
        </row>
        <row r="42">
          <cell r="I42">
            <v>0.000916817129629599</v>
          </cell>
          <cell r="L42">
            <v>4.07407407407856E-05</v>
          </cell>
          <cell r="M42">
            <v>0.0003896990740741013</v>
          </cell>
        </row>
        <row r="43">
          <cell r="I43">
            <v>0.0014397453703703933</v>
          </cell>
          <cell r="L43">
            <v>7.407407408011046E-07</v>
          </cell>
          <cell r="M43">
            <v>0.4411628472222222</v>
          </cell>
        </row>
        <row r="44">
          <cell r="I44">
            <v>0.0014033912037036966</v>
          </cell>
          <cell r="L44">
            <v>1.3437499999990887E-05</v>
          </cell>
          <cell r="M44">
            <v>3.7893518518516967E-05</v>
          </cell>
        </row>
        <row r="45">
          <cell r="I45">
            <v>0.0014777777777778</v>
          </cell>
          <cell r="L45">
            <v>5.322916666666844E-05</v>
          </cell>
          <cell r="M45">
            <v>2.5034722222150307E-05</v>
          </cell>
        </row>
        <row r="46">
          <cell r="I46">
            <v>0.0015086805555555305</v>
          </cell>
          <cell r="L46">
            <v>3.1145833333301454E-05</v>
          </cell>
          <cell r="M46">
            <v>4.074074074100764E-06</v>
          </cell>
        </row>
        <row r="47">
          <cell r="I47">
            <v>0.001360995370370377</v>
          </cell>
          <cell r="L47">
            <v>7.88425925926095E-05</v>
          </cell>
          <cell r="M47">
            <v>6.439814814812594E-05</v>
          </cell>
        </row>
        <row r="48">
          <cell r="I48">
            <v>0.001588680555555555</v>
          </cell>
          <cell r="L48">
            <v>5.416666666702152E-06</v>
          </cell>
          <cell r="M48">
            <v>2.1238425925940163E-05</v>
          </cell>
        </row>
      </sheetData>
      <sheetData sheetId="12">
        <row r="2">
          <cell r="I2">
            <v>0.00017511574074074077</v>
          </cell>
        </row>
        <row r="3">
          <cell r="I3">
            <v>0.00017731481481481483</v>
          </cell>
        </row>
        <row r="4">
          <cell r="I4">
            <v>0.00017673611111111113</v>
          </cell>
        </row>
        <row r="6">
          <cell r="I6">
            <v>0.00017245370370370372</v>
          </cell>
        </row>
        <row r="7">
          <cell r="I7">
            <v>0.00017731481481481483</v>
          </cell>
        </row>
        <row r="8">
          <cell r="I8">
            <v>0.00017245370370370372</v>
          </cell>
        </row>
        <row r="10">
          <cell r="I10">
            <v>0.00018217592592592593</v>
          </cell>
        </row>
        <row r="11">
          <cell r="I11">
            <v>0.00016655092592592592</v>
          </cell>
        </row>
        <row r="12">
          <cell r="I12">
            <v>0.00017743055555555557</v>
          </cell>
        </row>
        <row r="13">
          <cell r="I13">
            <v>0.00016469907407407408</v>
          </cell>
        </row>
        <row r="15">
          <cell r="I15">
            <v>0.00016874999999999998</v>
          </cell>
        </row>
        <row r="17">
          <cell r="I17">
            <v>0.0001761574074074074</v>
          </cell>
        </row>
        <row r="23">
          <cell r="I23">
            <v>0.00019513888888888887</v>
          </cell>
        </row>
        <row r="24">
          <cell r="I24">
            <v>0.00017129629629629632</v>
          </cell>
        </row>
        <row r="26">
          <cell r="I26">
            <v>0.000175</v>
          </cell>
        </row>
        <row r="28">
          <cell r="I28">
            <v>0.00017534722222222222</v>
          </cell>
        </row>
        <row r="29">
          <cell r="I29">
            <v>0.00018402777777777778</v>
          </cell>
        </row>
        <row r="31">
          <cell r="I31">
            <v>0.00018784722222222225</v>
          </cell>
        </row>
        <row r="32">
          <cell r="I32">
            <v>0.0001738425925925926</v>
          </cell>
        </row>
        <row r="33">
          <cell r="I33">
            <v>0.0001835648148148148</v>
          </cell>
        </row>
        <row r="35">
          <cell r="I35">
            <v>0.0001792824074074074</v>
          </cell>
        </row>
        <row r="40">
          <cell r="I40">
            <v>0.00016064814814814815</v>
          </cell>
        </row>
        <row r="42">
          <cell r="I42">
            <v>0.00016840277777777782</v>
          </cell>
        </row>
        <row r="43">
          <cell r="I43">
            <v>0.00017997685185185185</v>
          </cell>
        </row>
        <row r="45">
          <cell r="I45">
            <v>0.00016921296296296294</v>
          </cell>
        </row>
        <row r="46">
          <cell r="I46">
            <v>0.00017685185185185184</v>
          </cell>
        </row>
        <row r="47">
          <cell r="I47">
            <v>0.00016874999999999998</v>
          </cell>
        </row>
        <row r="48">
          <cell r="I48">
            <v>0.0001966435185185185</v>
          </cell>
        </row>
      </sheetData>
      <sheetData sheetId="13">
        <row r="2">
          <cell r="D2">
            <v>0.0001695601851851852</v>
          </cell>
        </row>
        <row r="3">
          <cell r="D3">
            <v>0.00017662037037037036</v>
          </cell>
        </row>
        <row r="4">
          <cell r="D4">
            <v>0.000171875</v>
          </cell>
        </row>
        <row r="5">
          <cell r="D5">
            <v>0.00015763888888888888</v>
          </cell>
        </row>
        <row r="6">
          <cell r="D6">
            <v>0.00017523148148148148</v>
          </cell>
        </row>
        <row r="7">
          <cell r="D7">
            <v>0.00018518518518518518</v>
          </cell>
        </row>
        <row r="8">
          <cell r="D8">
            <v>0.00016296296296296295</v>
          </cell>
        </row>
        <row r="10">
          <cell r="D10">
            <v>0.00015937499999999998</v>
          </cell>
        </row>
        <row r="11">
          <cell r="D11">
            <v>0.00014895833333333333</v>
          </cell>
        </row>
        <row r="12">
          <cell r="D12">
            <v>0.0001789351851851852</v>
          </cell>
        </row>
        <row r="13">
          <cell r="D13">
            <v>0.00017488425925925926</v>
          </cell>
        </row>
        <row r="14">
          <cell r="D14">
            <v>0.000228125</v>
          </cell>
        </row>
        <row r="15">
          <cell r="D15">
            <v>0.00019074074074074073</v>
          </cell>
        </row>
        <row r="16">
          <cell r="D16">
            <v>0.0001403935185185185</v>
          </cell>
        </row>
        <row r="17">
          <cell r="D17">
            <v>0.00017546296296296296</v>
          </cell>
        </row>
        <row r="18">
          <cell r="D18">
            <v>0.00015879629629629628</v>
          </cell>
        </row>
        <row r="19">
          <cell r="D19">
            <v>0.00018136574074074073</v>
          </cell>
        </row>
        <row r="20">
          <cell r="D20">
            <v>0.00016851851851851853</v>
          </cell>
        </row>
        <row r="21">
          <cell r="D21">
            <v>0.00015219907407407407</v>
          </cell>
        </row>
        <row r="22">
          <cell r="D22">
            <v>0.0001449074074074074</v>
          </cell>
        </row>
        <row r="23">
          <cell r="D23">
            <v>0.00018032407407407407</v>
          </cell>
        </row>
        <row r="24">
          <cell r="D24">
            <v>0.00016701388888888888</v>
          </cell>
        </row>
        <row r="25">
          <cell r="D25">
            <v>0.00017349537037037038</v>
          </cell>
        </row>
        <row r="26">
          <cell r="D26">
            <v>0.00017361111111111112</v>
          </cell>
        </row>
        <row r="28">
          <cell r="D28">
            <v>0.00016944444444444445</v>
          </cell>
        </row>
        <row r="29">
          <cell r="D29">
            <v>0.00020578703703703704</v>
          </cell>
        </row>
        <row r="31">
          <cell r="D31">
            <v>0.00020671296296296296</v>
          </cell>
        </row>
        <row r="32">
          <cell r="D32">
            <v>0.00017488425925925926</v>
          </cell>
        </row>
        <row r="33">
          <cell r="D33">
            <v>0.00018506944444444444</v>
          </cell>
        </row>
        <row r="35">
          <cell r="D35">
            <v>0.00016701388888888888</v>
          </cell>
        </row>
        <row r="39">
          <cell r="D39">
            <v>0.00024386574074074073</v>
          </cell>
        </row>
        <row r="40">
          <cell r="D40">
            <v>0.00017083333333333333</v>
          </cell>
        </row>
        <row r="41">
          <cell r="D41">
            <v>0.00012395833333333334</v>
          </cell>
        </row>
        <row r="42">
          <cell r="D42">
            <v>0.00015127314814814815</v>
          </cell>
        </row>
        <row r="43">
          <cell r="D43">
            <v>0.0001898148148148148</v>
          </cell>
        </row>
        <row r="45">
          <cell r="D45">
            <v>0.00017592592592592592</v>
          </cell>
        </row>
        <row r="46">
          <cell r="D46">
            <v>0.0001909722222222222</v>
          </cell>
        </row>
        <row r="47">
          <cell r="D47">
            <v>0.00011724537037037037</v>
          </cell>
        </row>
        <row r="48">
          <cell r="D48">
            <v>0.00017881944444444445</v>
          </cell>
        </row>
      </sheetData>
      <sheetData sheetId="15">
        <row r="2">
          <cell r="D2">
            <v>0.00015555555555555556</v>
          </cell>
        </row>
        <row r="3">
          <cell r="D3">
            <v>0.00014479166666666666</v>
          </cell>
        </row>
        <row r="4">
          <cell r="D4">
            <v>0.0001488425925925926</v>
          </cell>
        </row>
        <row r="5">
          <cell r="D5">
            <v>0.00015324074074074076</v>
          </cell>
        </row>
        <row r="6">
          <cell r="D6">
            <v>0.00015844907407407406</v>
          </cell>
        </row>
        <row r="7">
          <cell r="D7">
            <v>0.0001537037037037037</v>
          </cell>
        </row>
        <row r="8">
          <cell r="D8">
            <v>0.00015254629629629627</v>
          </cell>
        </row>
        <row r="10">
          <cell r="D10">
            <v>0.0001488425925925926</v>
          </cell>
        </row>
        <row r="11">
          <cell r="D11">
            <v>0.0001497685185185185</v>
          </cell>
        </row>
        <row r="12">
          <cell r="D12">
            <v>0.00015613425925925926</v>
          </cell>
        </row>
        <row r="13">
          <cell r="D13">
            <v>0.00016608796296296296</v>
          </cell>
        </row>
        <row r="14">
          <cell r="D14">
            <v>0.00019282407407407407</v>
          </cell>
        </row>
        <row r="15">
          <cell r="D15">
            <v>0.00015497685185185186</v>
          </cell>
        </row>
        <row r="16">
          <cell r="D16">
            <v>0.00012824074074074075</v>
          </cell>
        </row>
        <row r="17">
          <cell r="D17">
            <v>0.000153125</v>
          </cell>
        </row>
        <row r="18">
          <cell r="D18">
            <v>0.00024560185185185183</v>
          </cell>
        </row>
        <row r="19">
          <cell r="D19">
            <v>0.00014965277777777777</v>
          </cell>
        </row>
        <row r="20">
          <cell r="D20">
            <v>0.00015706018518518518</v>
          </cell>
        </row>
        <row r="21">
          <cell r="D21">
            <v>0.00013287037037037035</v>
          </cell>
        </row>
        <row r="22">
          <cell r="D22">
            <v>0.00014953703703703703</v>
          </cell>
        </row>
        <row r="23">
          <cell r="D23">
            <v>0.0001709490740740741</v>
          </cell>
        </row>
        <row r="24">
          <cell r="D24">
            <v>0.00015335648148148148</v>
          </cell>
        </row>
        <row r="25">
          <cell r="D25">
            <v>0.00016122685185185185</v>
          </cell>
        </row>
        <row r="26">
          <cell r="D26">
            <v>0.00015833333333333332</v>
          </cell>
        </row>
        <row r="28">
          <cell r="D28">
            <v>0.00014768518518518519</v>
          </cell>
        </row>
        <row r="29">
          <cell r="D29">
            <v>0.00014618055555555557</v>
          </cell>
        </row>
        <row r="31">
          <cell r="D31">
            <v>0.00015659722222222222</v>
          </cell>
        </row>
        <row r="32">
          <cell r="D32">
            <v>0.00015173611111111111</v>
          </cell>
        </row>
        <row r="33">
          <cell r="D33">
            <v>0.00015439814814814814</v>
          </cell>
        </row>
        <row r="35">
          <cell r="D35">
            <v>0.00015069444444444443</v>
          </cell>
        </row>
        <row r="39">
          <cell r="D39">
            <v>0.00017291666666666668</v>
          </cell>
        </row>
        <row r="40">
          <cell r="D40">
            <v>0.00016597222222222222</v>
          </cell>
        </row>
        <row r="41">
          <cell r="D41">
            <v>0.00011944444444444447</v>
          </cell>
        </row>
        <row r="42">
          <cell r="D42">
            <v>0.00016284722222222224</v>
          </cell>
        </row>
        <row r="43">
          <cell r="D43">
            <v>0.00015324074074074076</v>
          </cell>
        </row>
        <row r="45">
          <cell r="D45">
            <v>0.00016597222222222222</v>
          </cell>
        </row>
        <row r="46">
          <cell r="D46">
            <v>0.00015162037037037035</v>
          </cell>
        </row>
        <row r="47">
          <cell r="D47">
            <v>0.00015196759259259262</v>
          </cell>
        </row>
        <row r="48">
          <cell r="D48">
            <v>0.00014456018518518518</v>
          </cell>
        </row>
      </sheetData>
      <sheetData sheetId="17">
        <row r="2">
          <cell r="I2">
            <v>0.00694458333333331</v>
          </cell>
        </row>
        <row r="3">
          <cell r="I3">
            <v>0.006935937499999989</v>
          </cell>
        </row>
        <row r="4">
          <cell r="I4">
            <v>0.006943252314814852</v>
          </cell>
        </row>
        <row r="5">
          <cell r="I5">
            <v>0.006981620370370312</v>
          </cell>
        </row>
        <row r="6">
          <cell r="I6">
            <v>0.006889606481481458</v>
          </cell>
        </row>
        <row r="7">
          <cell r="I7">
            <v>0.006943217592592588</v>
          </cell>
        </row>
        <row r="8">
          <cell r="I8">
            <v>0.006954293981481452</v>
          </cell>
        </row>
        <row r="9">
          <cell r="I9">
            <v>0</v>
          </cell>
        </row>
        <row r="10">
          <cell r="I10">
            <v>0.006922152777777746</v>
          </cell>
        </row>
        <row r="11">
          <cell r="I11">
            <v>0.006924120370370379</v>
          </cell>
        </row>
        <row r="12">
          <cell r="I12">
            <v>0.006939560185185212</v>
          </cell>
        </row>
        <row r="13">
          <cell r="I13">
            <v>-0.4111673842592593</v>
          </cell>
        </row>
        <row r="14">
          <cell r="I14">
            <v>0.41560260416666667</v>
          </cell>
        </row>
        <row r="15">
          <cell r="I15">
            <v>0.0058200925925926406</v>
          </cell>
        </row>
        <row r="16">
          <cell r="I16">
            <v>0.4300612152777778</v>
          </cell>
        </row>
        <row r="17">
          <cell r="I17">
            <v>0.004777418981481485</v>
          </cell>
        </row>
        <row r="18">
          <cell r="I18">
            <v>0.4365551736111111</v>
          </cell>
        </row>
        <row r="19">
          <cell r="I19">
            <v>0.006952407407407379</v>
          </cell>
        </row>
        <row r="20">
          <cell r="I20">
            <v>0.004912094907407405</v>
          </cell>
        </row>
        <row r="21">
          <cell r="I21">
            <v>0.005598784722222194</v>
          </cell>
        </row>
        <row r="22">
          <cell r="I22">
            <v>0</v>
          </cell>
        </row>
        <row r="23">
          <cell r="I23">
            <v>0.006938784722222202</v>
          </cell>
        </row>
        <row r="24">
          <cell r="I24">
            <v>0.007017187500000022</v>
          </cell>
        </row>
        <row r="25">
          <cell r="I25">
            <v>0.006898888888888843</v>
          </cell>
        </row>
        <row r="26">
          <cell r="I26">
            <v>0.0069508449074074385</v>
          </cell>
        </row>
        <row r="27">
          <cell r="I27">
            <v>0.006370324074074063</v>
          </cell>
        </row>
        <row r="28">
          <cell r="I28">
            <v>0.006991736111111091</v>
          </cell>
        </row>
        <row r="29">
          <cell r="I29">
            <v>0.006679351851851867</v>
          </cell>
        </row>
        <row r="30">
          <cell r="I30">
            <v>0</v>
          </cell>
        </row>
        <row r="31">
          <cell r="I31">
            <v>0.006940648148148154</v>
          </cell>
        </row>
        <row r="32">
          <cell r="I32">
            <v>0.006948703703703707</v>
          </cell>
        </row>
        <row r="33">
          <cell r="I33">
            <v>0.007334259259259235</v>
          </cell>
        </row>
        <row r="34">
          <cell r="I34">
            <v>0</v>
          </cell>
        </row>
        <row r="35">
          <cell r="I35">
            <v>0.007047465277777776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0.006875104166666701</v>
          </cell>
        </row>
        <row r="40">
          <cell r="I40">
            <v>0.006938194444444434</v>
          </cell>
        </row>
        <row r="41">
          <cell r="I41">
            <v>0.43352123842592594</v>
          </cell>
        </row>
        <row r="42">
          <cell r="I42">
            <v>0.006925497685185189</v>
          </cell>
        </row>
        <row r="43">
          <cell r="I43">
            <v>0.00694524305555555</v>
          </cell>
        </row>
        <row r="44">
          <cell r="I44">
            <v>0</v>
          </cell>
        </row>
        <row r="45">
          <cell r="I45">
            <v>0.0067735879629630125</v>
          </cell>
        </row>
        <row r="46">
          <cell r="I46">
            <v>0.0069973726851851326</v>
          </cell>
        </row>
        <row r="47">
          <cell r="I47">
            <v>0.44635134259259257</v>
          </cell>
        </row>
        <row r="48">
          <cell r="I48">
            <v>0.006903321759259229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F55"/>
  <sheetViews>
    <sheetView zoomScale="70" zoomScaleNormal="7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D34" sqref="D34"/>
    </sheetView>
  </sheetViews>
  <sheetFormatPr defaultColWidth="9.140625" defaultRowHeight="12.75"/>
  <cols>
    <col min="1" max="1" width="4.421875" style="32" hidden="1" customWidth="1"/>
    <col min="2" max="2" width="4.421875" style="32" customWidth="1"/>
    <col min="3" max="3" width="6.140625" style="36" customWidth="1"/>
    <col min="4" max="4" width="29.57421875" style="36" customWidth="1"/>
    <col min="5" max="5" width="27.7109375" style="36" customWidth="1"/>
    <col min="6" max="6" width="8.00390625" style="36" customWidth="1"/>
    <col min="7" max="7" width="27.57421875" style="36" customWidth="1"/>
    <col min="8" max="9" width="6.28125" style="36" customWidth="1"/>
    <col min="10" max="12" width="6.28125" style="36" hidden="1" customWidth="1"/>
    <col min="13" max="14" width="9.140625" style="42" customWidth="1"/>
    <col min="15" max="15" width="9.57421875" style="40" customWidth="1"/>
    <col min="16" max="16" width="9.140625" style="40" customWidth="1"/>
    <col min="17" max="17" width="8.8515625" style="40" customWidth="1"/>
    <col min="18" max="18" width="11.28125" style="9" customWidth="1"/>
    <col min="19" max="19" width="14.140625" style="9" customWidth="1"/>
    <col min="20" max="21" width="13.00390625" style="9" customWidth="1"/>
    <col min="22" max="22" width="10.00390625" style="9" customWidth="1"/>
    <col min="23" max="23" width="9.140625" style="9" customWidth="1"/>
    <col min="24" max="28" width="10.00390625" style="9" customWidth="1"/>
    <col min="29" max="29" width="11.8515625" style="9" customWidth="1"/>
    <col min="30" max="30" width="10.28125" style="9" customWidth="1"/>
    <col min="31" max="31" width="8.57421875" style="9" customWidth="1"/>
    <col min="32" max="32" width="11.140625" style="32" customWidth="1"/>
    <col min="33" max="33" width="13.28125" style="9" customWidth="1"/>
    <col min="34" max="35" width="7.7109375" style="9" customWidth="1"/>
    <col min="36" max="36" width="12.140625" style="9" customWidth="1"/>
    <col min="37" max="37" width="13.28125" style="9" customWidth="1"/>
    <col min="38" max="38" width="7.7109375" style="9" customWidth="1"/>
    <col min="39" max="39" width="7.8515625" style="9" customWidth="1"/>
    <col min="40" max="40" width="9.140625" style="9" customWidth="1"/>
    <col min="41" max="41" width="12.00390625" style="9" customWidth="1"/>
    <col min="42" max="42" width="12.140625" style="9" customWidth="1"/>
    <col min="43" max="43" width="9.140625" style="9" customWidth="1"/>
    <col min="44" max="44" width="10.00390625" style="9" customWidth="1"/>
    <col min="45" max="45" width="10.140625" style="9" customWidth="1"/>
    <col min="46" max="46" width="8.57421875" style="9" customWidth="1"/>
    <col min="47" max="47" width="12.421875" style="9" customWidth="1"/>
    <col min="48" max="48" width="11.00390625" style="9" customWidth="1"/>
    <col min="49" max="49" width="9.140625" style="9" customWidth="1"/>
    <col min="50" max="50" width="11.421875" style="9" customWidth="1"/>
    <col min="51" max="16384" width="9.140625" style="9" customWidth="1"/>
  </cols>
  <sheetData>
    <row r="1" spans="1:32" s="2" customFormat="1" ht="36.75" customHeight="1">
      <c r="A1" s="174" t="s">
        <v>166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F1" s="3"/>
    </row>
    <row r="2" spans="1:32" s="2" customFormat="1" ht="12.75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F2" s="3"/>
    </row>
    <row r="3" spans="1:32" s="2" customFormat="1" ht="12.75" customHeight="1" thickBo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F3" s="3"/>
    </row>
    <row r="4" spans="1:32" ht="15.75" customHeight="1">
      <c r="A4" s="179" t="s">
        <v>0</v>
      </c>
      <c r="B4" s="182" t="s">
        <v>0</v>
      </c>
      <c r="C4" s="185" t="s">
        <v>1</v>
      </c>
      <c r="D4" s="188" t="s">
        <v>2</v>
      </c>
      <c r="E4" s="188" t="s">
        <v>3</v>
      </c>
      <c r="F4" s="188" t="s">
        <v>4</v>
      </c>
      <c r="G4" s="188" t="s">
        <v>5</v>
      </c>
      <c r="H4" s="191" t="s">
        <v>6</v>
      </c>
      <c r="I4" s="172" t="s">
        <v>7</v>
      </c>
      <c r="J4" s="172" t="s">
        <v>8</v>
      </c>
      <c r="K4" s="172" t="s">
        <v>9</v>
      </c>
      <c r="L4" s="172" t="s">
        <v>10</v>
      </c>
      <c r="M4" s="165" t="s">
        <v>11</v>
      </c>
      <c r="N4" s="165"/>
      <c r="O4" s="166"/>
      <c r="P4" s="165" t="s">
        <v>12</v>
      </c>
      <c r="Q4" s="165"/>
      <c r="R4" s="166"/>
      <c r="S4" s="164" t="s">
        <v>14</v>
      </c>
      <c r="T4" s="165"/>
      <c r="U4" s="165"/>
      <c r="V4" s="166"/>
      <c r="W4" s="165" t="s">
        <v>15</v>
      </c>
      <c r="X4" s="165"/>
      <c r="Y4" s="166"/>
      <c r="Z4" s="154" t="s">
        <v>21</v>
      </c>
      <c r="AA4" s="154" t="s">
        <v>22</v>
      </c>
      <c r="AB4" s="154" t="s">
        <v>23</v>
      </c>
      <c r="AC4" s="157" t="s">
        <v>24</v>
      </c>
      <c r="AD4" s="169" t="s">
        <v>167</v>
      </c>
      <c r="AF4" s="9"/>
    </row>
    <row r="5" spans="1:32" ht="15.75" customHeight="1">
      <c r="A5" s="180"/>
      <c r="B5" s="183"/>
      <c r="C5" s="186"/>
      <c r="D5" s="189"/>
      <c r="E5" s="189"/>
      <c r="F5" s="189"/>
      <c r="G5" s="189"/>
      <c r="H5" s="192"/>
      <c r="I5" s="173"/>
      <c r="J5" s="173"/>
      <c r="K5" s="173"/>
      <c r="L5" s="173"/>
      <c r="M5" s="162" t="s">
        <v>32</v>
      </c>
      <c r="N5" s="162" t="s">
        <v>33</v>
      </c>
      <c r="O5" s="167" t="s">
        <v>34</v>
      </c>
      <c r="P5" s="162" t="s">
        <v>32</v>
      </c>
      <c r="Q5" s="162" t="s">
        <v>33</v>
      </c>
      <c r="R5" s="167" t="s">
        <v>34</v>
      </c>
      <c r="S5" s="171" t="s">
        <v>35</v>
      </c>
      <c r="T5" s="160" t="s">
        <v>36</v>
      </c>
      <c r="U5" s="162" t="s">
        <v>37</v>
      </c>
      <c r="V5" s="167" t="s">
        <v>34</v>
      </c>
      <c r="W5" s="162" t="s">
        <v>32</v>
      </c>
      <c r="X5" s="162" t="s">
        <v>33</v>
      </c>
      <c r="Y5" s="167" t="s">
        <v>34</v>
      </c>
      <c r="Z5" s="155"/>
      <c r="AA5" s="155"/>
      <c r="AB5" s="155"/>
      <c r="AC5" s="158"/>
      <c r="AD5" s="170"/>
      <c r="AF5" s="9"/>
    </row>
    <row r="6" spans="1:32" ht="16.5" customHeight="1">
      <c r="A6" s="181"/>
      <c r="B6" s="184"/>
      <c r="C6" s="187"/>
      <c r="D6" s="190"/>
      <c r="E6" s="190"/>
      <c r="F6" s="190"/>
      <c r="G6" s="190"/>
      <c r="H6" s="193"/>
      <c r="I6" s="173"/>
      <c r="J6" s="173"/>
      <c r="K6" s="173"/>
      <c r="L6" s="173"/>
      <c r="M6" s="163"/>
      <c r="N6" s="163"/>
      <c r="O6" s="168"/>
      <c r="P6" s="163"/>
      <c r="Q6" s="163"/>
      <c r="R6" s="168"/>
      <c r="S6" s="153"/>
      <c r="T6" s="161"/>
      <c r="U6" s="163"/>
      <c r="V6" s="168"/>
      <c r="W6" s="163"/>
      <c r="X6" s="163"/>
      <c r="Y6" s="168"/>
      <c r="Z6" s="156"/>
      <c r="AA6" s="156"/>
      <c r="AB6" s="156"/>
      <c r="AC6" s="159"/>
      <c r="AD6" s="170"/>
      <c r="AF6" s="9"/>
    </row>
    <row r="7" spans="1:32" ht="24" customHeight="1">
      <c r="A7" s="10">
        <v>1</v>
      </c>
      <c r="B7" s="45"/>
      <c r="C7" s="141">
        <v>2</v>
      </c>
      <c r="D7" s="142" t="s">
        <v>60</v>
      </c>
      <c r="E7" s="12" t="s">
        <v>61</v>
      </c>
      <c r="F7" s="13" t="s">
        <v>39</v>
      </c>
      <c r="G7" s="13" t="s">
        <v>62</v>
      </c>
      <c r="H7" s="12">
        <v>1958</v>
      </c>
      <c r="I7" s="12" t="s">
        <v>41</v>
      </c>
      <c r="J7" s="14" t="s">
        <v>42</v>
      </c>
      <c r="K7" s="14"/>
      <c r="L7" s="15"/>
      <c r="M7" s="16">
        <v>0</v>
      </c>
      <c r="N7" s="17">
        <v>0.00017361111111111112</v>
      </c>
      <c r="O7" s="18" t="s">
        <v>43</v>
      </c>
      <c r="P7" s="16">
        <v>0.00015972222222222223</v>
      </c>
      <c r="Q7" s="17">
        <v>9.259259259259257E-06</v>
      </c>
      <c r="R7" s="19">
        <v>80</v>
      </c>
      <c r="S7" s="20">
        <v>0.0013912384259259225</v>
      </c>
      <c r="T7" s="20">
        <v>0.00015841435185187658</v>
      </c>
      <c r="U7" s="21">
        <v>8.923611111100183E-06</v>
      </c>
      <c r="V7" s="19">
        <v>1445.8000000001193</v>
      </c>
      <c r="W7" s="16">
        <v>0.00014212962962962964</v>
      </c>
      <c r="X7" s="17">
        <v>3.2407407407407482E-06</v>
      </c>
      <c r="Y7" s="18">
        <v>28.000000000000064</v>
      </c>
      <c r="Z7" s="18">
        <v>0</v>
      </c>
      <c r="AA7" s="18">
        <v>0</v>
      </c>
      <c r="AB7" s="18">
        <v>0</v>
      </c>
      <c r="AC7" s="18">
        <v>0</v>
      </c>
      <c r="AD7" s="24">
        <v>1553.8000000001193</v>
      </c>
      <c r="AF7" s="9">
        <v>1</v>
      </c>
    </row>
    <row r="8" spans="1:32" ht="24" customHeight="1">
      <c r="A8" s="26">
        <v>2</v>
      </c>
      <c r="B8" s="45"/>
      <c r="C8" s="143">
        <v>3</v>
      </c>
      <c r="D8" s="144" t="s">
        <v>44</v>
      </c>
      <c r="E8" s="12"/>
      <c r="F8" s="13" t="s">
        <v>39</v>
      </c>
      <c r="G8" s="13" t="s">
        <v>45</v>
      </c>
      <c r="H8" s="12">
        <v>1950</v>
      </c>
      <c r="I8" s="12" t="s">
        <v>41</v>
      </c>
      <c r="J8" s="14" t="s">
        <v>42</v>
      </c>
      <c r="K8" s="14" t="s">
        <v>42</v>
      </c>
      <c r="L8" s="15" t="s">
        <v>42</v>
      </c>
      <c r="M8" s="16">
        <v>0</v>
      </c>
      <c r="N8" s="17">
        <v>0.00017361111111111112</v>
      </c>
      <c r="O8" s="18" t="s">
        <v>43</v>
      </c>
      <c r="P8" s="16">
        <v>0.00015277777777777777</v>
      </c>
      <c r="Q8" s="17">
        <v>2.314814814814801E-06</v>
      </c>
      <c r="R8" s="19">
        <v>19.99999999999988</v>
      </c>
      <c r="S8" s="20">
        <v>0.002010868055555559</v>
      </c>
      <c r="T8" s="20">
        <v>1.0763888888876139E-05</v>
      </c>
      <c r="U8" s="21">
        <v>1.5162037036997589E-06</v>
      </c>
      <c r="V8" s="19">
        <v>106.09999999985575</v>
      </c>
      <c r="W8" s="16">
        <v>0.00014293981481481482</v>
      </c>
      <c r="X8" s="17">
        <v>4.0509259259259285E-06</v>
      </c>
      <c r="Y8" s="18">
        <v>35</v>
      </c>
      <c r="Z8" s="18">
        <v>0</v>
      </c>
      <c r="AA8" s="18">
        <v>0</v>
      </c>
      <c r="AB8" s="18">
        <v>0</v>
      </c>
      <c r="AC8" s="18">
        <v>0</v>
      </c>
      <c r="AD8" s="24">
        <v>161.09999999985567</v>
      </c>
      <c r="AF8" s="9">
        <v>2</v>
      </c>
    </row>
    <row r="9" spans="1:32" ht="24" customHeight="1">
      <c r="A9" s="10">
        <v>3</v>
      </c>
      <c r="B9" s="45"/>
      <c r="C9" s="143">
        <v>4</v>
      </c>
      <c r="D9" s="145" t="s">
        <v>38</v>
      </c>
      <c r="E9" s="12" t="s">
        <v>201</v>
      </c>
      <c r="F9" s="13" t="s">
        <v>39</v>
      </c>
      <c r="G9" s="13" t="s">
        <v>40</v>
      </c>
      <c r="H9" s="12">
        <v>1972</v>
      </c>
      <c r="I9" s="12" t="s">
        <v>41</v>
      </c>
      <c r="J9" s="14" t="s">
        <v>42</v>
      </c>
      <c r="K9" s="14" t="s">
        <v>42</v>
      </c>
      <c r="L9" s="15" t="s">
        <v>42</v>
      </c>
      <c r="M9" s="16">
        <v>0</v>
      </c>
      <c r="N9" s="17">
        <v>0.00017361111111111112</v>
      </c>
      <c r="O9" s="18" t="s">
        <v>43</v>
      </c>
      <c r="P9" s="16">
        <v>0.00015335648148148148</v>
      </c>
      <c r="Q9" s="17">
        <v>2.893518518518501E-06</v>
      </c>
      <c r="R9" s="19">
        <v>24.999999999999847</v>
      </c>
      <c r="S9" s="20">
        <v>0.0021560879629629603</v>
      </c>
      <c r="T9" s="20">
        <v>2.199074074060725E-06</v>
      </c>
      <c r="U9" s="21">
        <v>1.678240740765613E-06</v>
      </c>
      <c r="V9" s="19">
        <v>33.50000000009956</v>
      </c>
      <c r="W9" s="16">
        <v>0.00013912037037037037</v>
      </c>
      <c r="X9" s="17">
        <v>2.3148148148148008E-07</v>
      </c>
      <c r="Y9" s="18">
        <v>1.999999999999988</v>
      </c>
      <c r="Z9" s="18">
        <v>0</v>
      </c>
      <c r="AA9" s="18">
        <v>0</v>
      </c>
      <c r="AB9" s="18">
        <v>0</v>
      </c>
      <c r="AC9" s="18">
        <v>0</v>
      </c>
      <c r="AD9" s="24">
        <v>60.50000000009939</v>
      </c>
      <c r="AF9" s="9">
        <v>3</v>
      </c>
    </row>
    <row r="10" spans="1:32" ht="24" customHeight="1">
      <c r="A10" s="26">
        <v>4</v>
      </c>
      <c r="B10" s="45"/>
      <c r="C10" s="143">
        <v>5</v>
      </c>
      <c r="D10" s="145" t="s">
        <v>92</v>
      </c>
      <c r="E10" s="12" t="s">
        <v>93</v>
      </c>
      <c r="F10" s="13" t="s">
        <v>39</v>
      </c>
      <c r="G10" s="13" t="s">
        <v>94</v>
      </c>
      <c r="H10" s="12">
        <v>1930</v>
      </c>
      <c r="I10" s="12" t="s">
        <v>41</v>
      </c>
      <c r="J10" s="14" t="s">
        <v>95</v>
      </c>
      <c r="K10" s="14"/>
      <c r="L10" s="15"/>
      <c r="M10" s="16">
        <v>0</v>
      </c>
      <c r="N10" s="17">
        <v>0.00017361111111111112</v>
      </c>
      <c r="O10" s="18" t="s">
        <v>43</v>
      </c>
      <c r="P10" s="16">
        <v>0.00017430555555555556</v>
      </c>
      <c r="Q10" s="17">
        <v>2.3842592592592584E-05</v>
      </c>
      <c r="R10" s="19">
        <v>206</v>
      </c>
      <c r="S10" s="20">
        <v>0.0019171180555555556</v>
      </c>
      <c r="T10" s="20">
        <v>6.981481481477259E-05</v>
      </c>
      <c r="U10" s="21">
        <v>0.00012009259259254668</v>
      </c>
      <c r="V10" s="19">
        <v>1640.7999999992385</v>
      </c>
      <c r="W10" s="16">
        <v>0.00018541666666666666</v>
      </c>
      <c r="X10" s="17">
        <v>4.652777777777777E-05</v>
      </c>
      <c r="Y10" s="18">
        <v>402</v>
      </c>
      <c r="Z10" s="18">
        <v>0</v>
      </c>
      <c r="AA10" s="18">
        <v>0</v>
      </c>
      <c r="AB10" s="18">
        <v>0</v>
      </c>
      <c r="AC10" s="18">
        <v>0</v>
      </c>
      <c r="AD10" s="24">
        <v>2248.7999999992385</v>
      </c>
      <c r="AF10" s="9">
        <v>4</v>
      </c>
    </row>
    <row r="11" spans="1:32" ht="24" customHeight="1">
      <c r="A11" s="10">
        <v>5</v>
      </c>
      <c r="B11" s="45"/>
      <c r="C11" s="143">
        <v>8</v>
      </c>
      <c r="D11" s="146" t="s">
        <v>83</v>
      </c>
      <c r="E11" s="12"/>
      <c r="F11" s="13" t="s">
        <v>39</v>
      </c>
      <c r="G11" s="13" t="s">
        <v>85</v>
      </c>
      <c r="H11" s="13">
        <v>1960</v>
      </c>
      <c r="I11" s="12" t="s">
        <v>41</v>
      </c>
      <c r="J11" s="14" t="s">
        <v>42</v>
      </c>
      <c r="K11" s="14" t="s">
        <v>42</v>
      </c>
      <c r="L11" s="15" t="s">
        <v>42</v>
      </c>
      <c r="M11" s="16">
        <v>0</v>
      </c>
      <c r="N11" s="17">
        <v>0.00017361111111111112</v>
      </c>
      <c r="O11" s="18" t="s">
        <v>43</v>
      </c>
      <c r="P11" s="16">
        <v>0.00017453703703703704</v>
      </c>
      <c r="Q11" s="17">
        <v>2.4074074074074064E-05</v>
      </c>
      <c r="R11" s="19">
        <v>208</v>
      </c>
      <c r="S11" s="20">
        <v>0.00200631944444446</v>
      </c>
      <c r="T11" s="20">
        <v>0.000341886574074024</v>
      </c>
      <c r="U11" s="21">
        <v>0.00014141203703704752</v>
      </c>
      <c r="V11" s="19">
        <v>4175.699999999658</v>
      </c>
      <c r="W11" s="16">
        <v>0.00017372685185185186</v>
      </c>
      <c r="X11" s="17">
        <v>3.483796296296297E-05</v>
      </c>
      <c r="Y11" s="18">
        <v>301</v>
      </c>
      <c r="Z11" s="18">
        <v>0</v>
      </c>
      <c r="AA11" s="18">
        <v>0</v>
      </c>
      <c r="AB11" s="18">
        <v>0</v>
      </c>
      <c r="AC11" s="18">
        <v>0</v>
      </c>
      <c r="AD11" s="24">
        <v>4684.699999999658</v>
      </c>
      <c r="AF11" s="9">
        <v>5</v>
      </c>
    </row>
    <row r="12" spans="1:32" ht="24" customHeight="1">
      <c r="A12" s="26">
        <v>6</v>
      </c>
      <c r="B12" s="45"/>
      <c r="C12" s="147">
        <v>13</v>
      </c>
      <c r="D12" s="144" t="s">
        <v>57</v>
      </c>
      <c r="E12" s="12"/>
      <c r="F12" s="12" t="s">
        <v>58</v>
      </c>
      <c r="G12" s="12" t="s">
        <v>59</v>
      </c>
      <c r="H12" s="12">
        <v>1984</v>
      </c>
      <c r="I12" s="12" t="s">
        <v>41</v>
      </c>
      <c r="J12" s="14" t="s">
        <v>42</v>
      </c>
      <c r="K12" s="14" t="s">
        <v>42</v>
      </c>
      <c r="L12" s="15" t="s">
        <v>42</v>
      </c>
      <c r="M12" s="16">
        <v>0</v>
      </c>
      <c r="N12" s="17">
        <v>0.00017361111111111112</v>
      </c>
      <c r="O12" s="18" t="s">
        <v>43</v>
      </c>
      <c r="P12" s="16">
        <v>0.00015046296296296295</v>
      </c>
      <c r="Q12" s="17">
        <v>2.710505431213761E-20</v>
      </c>
      <c r="R12" s="19">
        <v>2.3418766925686896E-13</v>
      </c>
      <c r="S12" s="20">
        <v>0.0014331597222221881</v>
      </c>
      <c r="T12" s="20">
        <v>0.00010515046296299957</v>
      </c>
      <c r="U12" s="21">
        <v>3.52546296296663E-05</v>
      </c>
      <c r="V12" s="19">
        <v>1213.1000000006331</v>
      </c>
      <c r="W12" s="16">
        <v>0.00014189814814814816</v>
      </c>
      <c r="X12" s="17">
        <v>3.009259259259268E-06</v>
      </c>
      <c r="Y12" s="18">
        <v>26.000000000000078</v>
      </c>
      <c r="Z12" s="18">
        <v>0</v>
      </c>
      <c r="AA12" s="18">
        <v>0</v>
      </c>
      <c r="AB12" s="18">
        <v>0</v>
      </c>
      <c r="AC12" s="18">
        <v>0</v>
      </c>
      <c r="AD12" s="24">
        <v>1239.1000000006334</v>
      </c>
      <c r="AF12" s="9">
        <v>6</v>
      </c>
    </row>
    <row r="13" spans="1:32" ht="24" customHeight="1">
      <c r="A13" s="10">
        <v>7</v>
      </c>
      <c r="B13" s="45"/>
      <c r="C13" s="143">
        <v>14</v>
      </c>
      <c r="D13" s="145" t="s">
        <v>46</v>
      </c>
      <c r="E13" s="12" t="s">
        <v>47</v>
      </c>
      <c r="F13" s="12" t="s">
        <v>39</v>
      </c>
      <c r="G13" s="13" t="s">
        <v>48</v>
      </c>
      <c r="H13" s="12">
        <v>1941</v>
      </c>
      <c r="I13" s="12" t="s">
        <v>41</v>
      </c>
      <c r="J13" s="14" t="s">
        <v>42</v>
      </c>
      <c r="K13" s="14" t="s">
        <v>42</v>
      </c>
      <c r="L13" s="15" t="s">
        <v>42</v>
      </c>
      <c r="M13" s="16">
        <v>0</v>
      </c>
      <c r="N13" s="17">
        <v>0.00017361111111111112</v>
      </c>
      <c r="O13" s="18" t="s">
        <v>43</v>
      </c>
      <c r="P13" s="16">
        <v>0.00014953703703703703</v>
      </c>
      <c r="Q13" s="17">
        <v>9.259259259259474E-07</v>
      </c>
      <c r="R13" s="19">
        <v>8.000000000000187</v>
      </c>
      <c r="S13" s="20">
        <v>0.0014698842592592576</v>
      </c>
      <c r="T13" s="20">
        <v>4.826388888878874E-06</v>
      </c>
      <c r="U13" s="21">
        <v>1.0821759259260766E-05</v>
      </c>
      <c r="V13" s="19">
        <v>135.1999999999265</v>
      </c>
      <c r="W13" s="16">
        <v>0.00017916666666666667</v>
      </c>
      <c r="X13" s="17">
        <v>4.027777777777778E-05</v>
      </c>
      <c r="Y13" s="18">
        <v>348</v>
      </c>
      <c r="Z13" s="18">
        <v>0</v>
      </c>
      <c r="AA13" s="18">
        <v>0</v>
      </c>
      <c r="AB13" s="18">
        <v>0</v>
      </c>
      <c r="AC13" s="18">
        <v>0</v>
      </c>
      <c r="AD13" s="24">
        <v>491.1999999999267</v>
      </c>
      <c r="AF13" s="9">
        <v>7</v>
      </c>
    </row>
    <row r="14" spans="1:32" ht="24" customHeight="1">
      <c r="A14" s="26">
        <v>8</v>
      </c>
      <c r="B14" s="45"/>
      <c r="C14" s="143">
        <v>16</v>
      </c>
      <c r="D14" s="144" t="s">
        <v>142</v>
      </c>
      <c r="E14" s="12" t="s">
        <v>143</v>
      </c>
      <c r="F14" s="13" t="s">
        <v>39</v>
      </c>
      <c r="G14" s="13" t="s">
        <v>144</v>
      </c>
      <c r="H14" s="12">
        <v>1961</v>
      </c>
      <c r="I14" s="12" t="s">
        <v>41</v>
      </c>
      <c r="J14" s="14" t="s">
        <v>42</v>
      </c>
      <c r="K14" s="14" t="s">
        <v>42</v>
      </c>
      <c r="L14" s="15" t="s">
        <v>42</v>
      </c>
      <c r="M14" s="16">
        <v>0</v>
      </c>
      <c r="N14" s="17">
        <v>0.00017361111111111112</v>
      </c>
      <c r="O14" s="18" t="s">
        <v>43</v>
      </c>
      <c r="P14" s="16">
        <v>0.00017638888888888888</v>
      </c>
      <c r="Q14" s="17">
        <v>2.5925925925925905E-05</v>
      </c>
      <c r="R14" s="19">
        <v>224</v>
      </c>
      <c r="S14" s="20">
        <v>0.0015115277777777991</v>
      </c>
      <c r="T14" s="20">
        <v>2.934027777773407E-05</v>
      </c>
      <c r="U14" s="21">
        <v>6.331018518490605E-06</v>
      </c>
      <c r="V14" s="19">
        <v>308.1999999993812</v>
      </c>
      <c r="W14" s="16">
        <v>0.00018634259259259258</v>
      </c>
      <c r="X14" s="17">
        <v>4.745370370370369E-05</v>
      </c>
      <c r="Y14" s="18">
        <v>410</v>
      </c>
      <c r="Z14" s="18">
        <v>0</v>
      </c>
      <c r="AA14" s="18">
        <v>0</v>
      </c>
      <c r="AB14" s="18">
        <v>0</v>
      </c>
      <c r="AC14" s="18">
        <v>0</v>
      </c>
      <c r="AD14" s="24">
        <v>942.1999999993809</v>
      </c>
      <c r="AF14" s="9">
        <v>8</v>
      </c>
    </row>
    <row r="15" spans="1:32" ht="24" customHeight="1">
      <c r="A15" s="26">
        <v>10</v>
      </c>
      <c r="B15" s="45"/>
      <c r="C15" s="143">
        <v>19</v>
      </c>
      <c r="D15" s="145" t="s">
        <v>202</v>
      </c>
      <c r="E15" s="50" t="s">
        <v>202</v>
      </c>
      <c r="F15" s="13" t="s">
        <v>39</v>
      </c>
      <c r="G15" s="60" t="s">
        <v>207</v>
      </c>
      <c r="H15" s="12">
        <v>1961</v>
      </c>
      <c r="I15" s="12" t="s">
        <v>41</v>
      </c>
      <c r="J15" s="14" t="s">
        <v>42</v>
      </c>
      <c r="K15" s="14" t="s">
        <v>42</v>
      </c>
      <c r="L15" s="15" t="s">
        <v>42</v>
      </c>
      <c r="M15" s="16">
        <v>0.00029293981481481483</v>
      </c>
      <c r="N15" s="17">
        <v>0.00011932870370370371</v>
      </c>
      <c r="O15" s="18" t="s">
        <v>43</v>
      </c>
      <c r="P15" s="16">
        <v>0.00027384259259259256</v>
      </c>
      <c r="Q15" s="17">
        <v>0.0001233796296296296</v>
      </c>
      <c r="R15" s="19">
        <v>1066</v>
      </c>
      <c r="S15" s="20">
        <v>0</v>
      </c>
      <c r="T15" s="20">
        <v>0</v>
      </c>
      <c r="U15" s="21">
        <v>0</v>
      </c>
      <c r="V15" s="19" t="s">
        <v>96</v>
      </c>
      <c r="W15" s="16">
        <v>0</v>
      </c>
      <c r="X15" s="17">
        <v>0.0001388888888888889</v>
      </c>
      <c r="Y15" s="18">
        <v>410</v>
      </c>
      <c r="Z15" s="18">
        <v>0</v>
      </c>
      <c r="AA15" s="18">
        <v>0</v>
      </c>
      <c r="AB15" s="18">
        <v>0</v>
      </c>
      <c r="AC15" s="18">
        <v>0</v>
      </c>
      <c r="AD15" s="24" t="s">
        <v>96</v>
      </c>
      <c r="AF15" s="9">
        <v>9</v>
      </c>
    </row>
    <row r="16" spans="1:32" ht="24" customHeight="1">
      <c r="A16" s="26">
        <v>12</v>
      </c>
      <c r="B16" s="45"/>
      <c r="C16" s="143">
        <v>20</v>
      </c>
      <c r="D16" s="144" t="s">
        <v>49</v>
      </c>
      <c r="E16" s="12" t="s">
        <v>50</v>
      </c>
      <c r="F16" s="13" t="s">
        <v>39</v>
      </c>
      <c r="G16" s="13" t="s">
        <v>51</v>
      </c>
      <c r="H16" s="12">
        <v>1962</v>
      </c>
      <c r="I16" s="12" t="s">
        <v>41</v>
      </c>
      <c r="J16" s="14" t="s">
        <v>42</v>
      </c>
      <c r="K16" s="14" t="s">
        <v>42</v>
      </c>
      <c r="L16" s="15" t="s">
        <v>42</v>
      </c>
      <c r="M16" s="16">
        <v>0</v>
      </c>
      <c r="N16" s="17">
        <v>0.00017361111111111112</v>
      </c>
      <c r="O16" s="18" t="s">
        <v>43</v>
      </c>
      <c r="P16" s="16">
        <v>0.00014710648148148149</v>
      </c>
      <c r="Q16" s="17">
        <v>3.3564814814814883E-06</v>
      </c>
      <c r="R16" s="19">
        <v>29.00000000000006</v>
      </c>
      <c r="S16" s="20">
        <v>0.0017375115740740354</v>
      </c>
      <c r="T16" s="20">
        <v>2.769675925917703E-05</v>
      </c>
      <c r="U16" s="21">
        <v>3.432870370373431E-05</v>
      </c>
      <c r="V16" s="19">
        <v>535.899999999554</v>
      </c>
      <c r="W16" s="16">
        <v>0.0001679398148148148</v>
      </c>
      <c r="X16" s="17">
        <v>2.9050925925925913E-05</v>
      </c>
      <c r="Y16" s="18">
        <v>251</v>
      </c>
      <c r="Z16" s="18">
        <v>0</v>
      </c>
      <c r="AA16" s="18">
        <v>0</v>
      </c>
      <c r="AB16" s="18">
        <v>0</v>
      </c>
      <c r="AC16" s="18">
        <v>0</v>
      </c>
      <c r="AD16" s="24">
        <v>815.899999999554</v>
      </c>
      <c r="AF16" s="9">
        <v>10</v>
      </c>
    </row>
    <row r="17" spans="1:32" ht="24" customHeight="1">
      <c r="A17" s="10">
        <v>13</v>
      </c>
      <c r="B17" s="45"/>
      <c r="C17" s="143">
        <v>74</v>
      </c>
      <c r="D17" s="145" t="s">
        <v>203</v>
      </c>
      <c r="E17" s="12" t="s">
        <v>204</v>
      </c>
      <c r="F17" s="13" t="s">
        <v>39</v>
      </c>
      <c r="G17" s="13" t="s">
        <v>205</v>
      </c>
      <c r="H17" s="12">
        <v>1967</v>
      </c>
      <c r="I17" s="12" t="s">
        <v>41</v>
      </c>
      <c r="J17" s="14" t="s">
        <v>42</v>
      </c>
      <c r="K17" s="14" t="s">
        <v>42</v>
      </c>
      <c r="L17" s="15" t="s">
        <v>42</v>
      </c>
      <c r="M17" s="16">
        <v>0</v>
      </c>
      <c r="N17" s="17">
        <v>0.00017361111111111112</v>
      </c>
      <c r="O17" s="18" t="s">
        <v>43</v>
      </c>
      <c r="P17" s="16">
        <v>0</v>
      </c>
      <c r="Q17" s="17">
        <v>0.00015046296296296297</v>
      </c>
      <c r="R17" s="19">
        <v>1300</v>
      </c>
      <c r="S17" s="20">
        <v>0</v>
      </c>
      <c r="T17" s="20">
        <v>0</v>
      </c>
      <c r="U17" s="21">
        <v>0</v>
      </c>
      <c r="V17" s="19" t="s">
        <v>96</v>
      </c>
      <c r="W17" s="16">
        <v>0</v>
      </c>
      <c r="X17" s="17">
        <v>0.0001388888888888889</v>
      </c>
      <c r="Y17" s="18">
        <v>410</v>
      </c>
      <c r="Z17" s="18">
        <v>0</v>
      </c>
      <c r="AA17" s="18">
        <v>0</v>
      </c>
      <c r="AB17" s="18">
        <v>0</v>
      </c>
      <c r="AC17" s="18">
        <v>0</v>
      </c>
      <c r="AD17" s="24" t="s">
        <v>96</v>
      </c>
      <c r="AF17" s="9">
        <v>11</v>
      </c>
    </row>
    <row r="18" spans="1:32" ht="24" customHeight="1">
      <c r="A18" s="10">
        <v>15</v>
      </c>
      <c r="B18" s="45"/>
      <c r="C18" s="143">
        <v>22</v>
      </c>
      <c r="D18" s="144" t="s">
        <v>86</v>
      </c>
      <c r="E18" s="12" t="s">
        <v>87</v>
      </c>
      <c r="F18" s="13" t="s">
        <v>39</v>
      </c>
      <c r="G18" s="13" t="s">
        <v>88</v>
      </c>
      <c r="H18" s="12">
        <v>1971</v>
      </c>
      <c r="I18" s="12" t="s">
        <v>56</v>
      </c>
      <c r="J18" s="14" t="s">
        <v>42</v>
      </c>
      <c r="K18" s="14" t="s">
        <v>42</v>
      </c>
      <c r="L18" s="15" t="s">
        <v>42</v>
      </c>
      <c r="M18" s="16">
        <v>0.00010891203703703703</v>
      </c>
      <c r="N18" s="17">
        <v>6.469907407407409E-05</v>
      </c>
      <c r="O18" s="18" t="s">
        <v>43</v>
      </c>
      <c r="P18" s="16">
        <v>0.00013020833333333333</v>
      </c>
      <c r="Q18" s="17">
        <v>2.0254629629629643E-05</v>
      </c>
      <c r="R18" s="19">
        <v>175</v>
      </c>
      <c r="S18" s="20">
        <v>0.0018303124999999865</v>
      </c>
      <c r="T18" s="20">
        <v>0.00019746527777780853</v>
      </c>
      <c r="U18" s="21">
        <v>0.00022958333333333858</v>
      </c>
      <c r="V18" s="19">
        <v>3689.700000000311</v>
      </c>
      <c r="W18" s="16">
        <v>0.00013518518518518518</v>
      </c>
      <c r="X18" s="17">
        <v>3.7037037037037084E-06</v>
      </c>
      <c r="Y18" s="18">
        <v>32</v>
      </c>
      <c r="Z18" s="18">
        <v>0</v>
      </c>
      <c r="AA18" s="18">
        <v>0</v>
      </c>
      <c r="AB18" s="18">
        <v>0</v>
      </c>
      <c r="AC18" s="18">
        <v>0</v>
      </c>
      <c r="AD18" s="24">
        <v>3896.700000000311</v>
      </c>
      <c r="AF18" s="9">
        <v>12</v>
      </c>
    </row>
    <row r="19" spans="1:32" ht="24" customHeight="1">
      <c r="A19" s="26">
        <v>16</v>
      </c>
      <c r="B19" s="45"/>
      <c r="C19" s="143">
        <v>25</v>
      </c>
      <c r="D19" s="145" t="s">
        <v>100</v>
      </c>
      <c r="E19" s="12"/>
      <c r="F19" s="13" t="s">
        <v>39</v>
      </c>
      <c r="G19" s="13" t="s">
        <v>101</v>
      </c>
      <c r="H19" s="12">
        <v>1934</v>
      </c>
      <c r="I19" s="12" t="s">
        <v>56</v>
      </c>
      <c r="J19" s="14" t="s">
        <v>42</v>
      </c>
      <c r="K19" s="14" t="s">
        <v>42</v>
      </c>
      <c r="L19" s="15" t="s">
        <v>42</v>
      </c>
      <c r="M19" s="16">
        <v>0.00018564814814814814</v>
      </c>
      <c r="N19" s="17">
        <v>1.2037037037037018E-05</v>
      </c>
      <c r="O19" s="18" t="s">
        <v>43</v>
      </c>
      <c r="P19" s="16">
        <v>0.00015868055555555554</v>
      </c>
      <c r="Q19" s="17">
        <v>8.21759259259257E-06</v>
      </c>
      <c r="R19" s="19">
        <v>70.9999999999998</v>
      </c>
      <c r="S19" s="20">
        <v>0.0018381712962962649</v>
      </c>
      <c r="T19" s="20">
        <v>2.063657407413988E-05</v>
      </c>
      <c r="U19" s="21">
        <v>0.49868158564814813</v>
      </c>
      <c r="V19" s="19">
        <v>8068</v>
      </c>
      <c r="W19" s="16">
        <v>0.0001298611111111111</v>
      </c>
      <c r="X19" s="17">
        <v>9.027777777777777E-06</v>
      </c>
      <c r="Y19" s="18">
        <v>78</v>
      </c>
      <c r="Z19" s="18">
        <v>0</v>
      </c>
      <c r="AA19" s="18">
        <v>0</v>
      </c>
      <c r="AB19" s="18">
        <v>0</v>
      </c>
      <c r="AC19" s="18">
        <v>0</v>
      </c>
      <c r="AD19" s="24">
        <v>8217</v>
      </c>
      <c r="AF19" s="9">
        <v>13</v>
      </c>
    </row>
    <row r="20" spans="1:32" ht="24" customHeight="1">
      <c r="A20" s="26">
        <v>18</v>
      </c>
      <c r="B20" s="45"/>
      <c r="C20" s="143">
        <v>27</v>
      </c>
      <c r="D20" s="145" t="s">
        <v>116</v>
      </c>
      <c r="E20" s="12" t="s">
        <v>117</v>
      </c>
      <c r="F20" s="12" t="s">
        <v>54</v>
      </c>
      <c r="G20" s="13" t="s">
        <v>118</v>
      </c>
      <c r="H20" s="13">
        <v>1922</v>
      </c>
      <c r="I20" s="12" t="s">
        <v>56</v>
      </c>
      <c r="J20" s="14" t="s">
        <v>42</v>
      </c>
      <c r="K20" s="14" t="s">
        <v>42</v>
      </c>
      <c r="L20" s="15" t="s">
        <v>42</v>
      </c>
      <c r="M20" s="16">
        <v>0.00023946759259259263</v>
      </c>
      <c r="N20" s="17">
        <v>6.585648148148152E-05</v>
      </c>
      <c r="O20" s="18" t="s">
        <v>43</v>
      </c>
      <c r="P20" s="16">
        <v>0.00023576388888888887</v>
      </c>
      <c r="Q20" s="17">
        <v>8.53009259259259E-05</v>
      </c>
      <c r="R20" s="19">
        <v>737</v>
      </c>
      <c r="S20" s="20">
        <v>0.0014399884259259643</v>
      </c>
      <c r="T20" s="20">
        <v>7.64120370371213E-05</v>
      </c>
      <c r="U20" s="21">
        <v>4.890046296301964E-05</v>
      </c>
      <c r="V20" s="19">
        <v>1082.7000000012176</v>
      </c>
      <c r="W20" s="16">
        <v>0</v>
      </c>
      <c r="X20" s="17">
        <v>0.0001388888888888889</v>
      </c>
      <c r="Y20" s="18">
        <v>410</v>
      </c>
      <c r="Z20" s="18">
        <v>0</v>
      </c>
      <c r="AA20" s="18">
        <v>0</v>
      </c>
      <c r="AB20" s="18">
        <v>0</v>
      </c>
      <c r="AC20" s="18">
        <v>0</v>
      </c>
      <c r="AD20" s="24">
        <v>2229.7000000012176</v>
      </c>
      <c r="AF20" s="9">
        <v>14</v>
      </c>
    </row>
    <row r="21" spans="1:32" ht="24" customHeight="1">
      <c r="A21" s="10">
        <v>19</v>
      </c>
      <c r="B21" s="45"/>
      <c r="C21" s="143">
        <v>28</v>
      </c>
      <c r="D21" s="145" t="s">
        <v>139</v>
      </c>
      <c r="E21" s="12" t="s">
        <v>140</v>
      </c>
      <c r="F21" s="13" t="s">
        <v>54</v>
      </c>
      <c r="G21" s="13" t="s">
        <v>141</v>
      </c>
      <c r="H21" s="12">
        <v>1925</v>
      </c>
      <c r="I21" s="12" t="s">
        <v>56</v>
      </c>
      <c r="J21" s="14" t="s">
        <v>42</v>
      </c>
      <c r="K21" s="14" t="s">
        <v>42</v>
      </c>
      <c r="L21" s="15" t="s">
        <v>42</v>
      </c>
      <c r="M21" s="16">
        <v>0.00022627314814814816</v>
      </c>
      <c r="N21" s="17">
        <v>5.2662037037037044E-05</v>
      </c>
      <c r="O21" s="18" t="s">
        <v>43</v>
      </c>
      <c r="P21" s="16">
        <v>0.0002523148148148148</v>
      </c>
      <c r="Q21" s="17">
        <v>0.00010185185185185183</v>
      </c>
      <c r="R21" s="19">
        <v>880</v>
      </c>
      <c r="S21" s="20">
        <v>0.0015994212962963106</v>
      </c>
      <c r="T21" s="20">
        <v>0.0001863773148148562</v>
      </c>
      <c r="U21" s="21">
        <v>0.5004832754629629</v>
      </c>
      <c r="V21" s="19">
        <v>8068</v>
      </c>
      <c r="W21" s="16">
        <v>0</v>
      </c>
      <c r="X21" s="17">
        <v>0.0001388888888888889</v>
      </c>
      <c r="Y21" s="18">
        <v>410</v>
      </c>
      <c r="Z21" s="18">
        <v>0</v>
      </c>
      <c r="AA21" s="18">
        <v>0</v>
      </c>
      <c r="AB21" s="18">
        <v>0</v>
      </c>
      <c r="AC21" s="18">
        <v>0</v>
      </c>
      <c r="AD21" s="24">
        <v>9358</v>
      </c>
      <c r="AF21" s="9">
        <v>15</v>
      </c>
    </row>
    <row r="22" spans="1:32" ht="24" customHeight="1">
      <c r="A22" s="26">
        <v>20</v>
      </c>
      <c r="B22" s="45"/>
      <c r="C22" s="143">
        <v>29</v>
      </c>
      <c r="D22" s="148" t="s">
        <v>119</v>
      </c>
      <c r="E22" s="13" t="s">
        <v>120</v>
      </c>
      <c r="F22" s="13" t="s">
        <v>54</v>
      </c>
      <c r="G22" s="13" t="s">
        <v>121</v>
      </c>
      <c r="H22" s="13">
        <v>1926</v>
      </c>
      <c r="I22" s="12" t="s">
        <v>56</v>
      </c>
      <c r="J22" s="14" t="s">
        <v>42</v>
      </c>
      <c r="K22" s="14" t="s">
        <v>42</v>
      </c>
      <c r="L22" s="15" t="s">
        <v>42</v>
      </c>
      <c r="M22" s="16">
        <v>0.00043726851851851853</v>
      </c>
      <c r="N22" s="17">
        <v>0.00026365740740740744</v>
      </c>
      <c r="O22" s="18" t="s">
        <v>43</v>
      </c>
      <c r="P22" s="16">
        <v>0.00021921296296296296</v>
      </c>
      <c r="Q22" s="17">
        <v>6.874999999999999E-05</v>
      </c>
      <c r="R22" s="19">
        <v>594</v>
      </c>
      <c r="S22" s="20">
        <v>-0.501792974537037</v>
      </c>
      <c r="T22" s="20">
        <v>0.501792974537037</v>
      </c>
      <c r="U22" s="21">
        <v>0.501792974537037</v>
      </c>
      <c r="V22" s="19">
        <v>8068</v>
      </c>
      <c r="W22" s="16">
        <v>0.0001695601851851852</v>
      </c>
      <c r="X22" s="17">
        <v>3.06712962962963E-05</v>
      </c>
      <c r="Y22" s="18">
        <v>265</v>
      </c>
      <c r="Z22" s="18">
        <v>0</v>
      </c>
      <c r="AA22" s="18">
        <v>0</v>
      </c>
      <c r="AB22" s="18">
        <v>0</v>
      </c>
      <c r="AC22" s="18">
        <v>0</v>
      </c>
      <c r="AD22" s="24">
        <v>8927</v>
      </c>
      <c r="AF22" s="9">
        <v>16</v>
      </c>
    </row>
    <row r="23" spans="1:32" ht="24" customHeight="1">
      <c r="A23" s="10">
        <v>21</v>
      </c>
      <c r="B23" s="45"/>
      <c r="C23" s="143">
        <v>30</v>
      </c>
      <c r="D23" s="145" t="s">
        <v>210</v>
      </c>
      <c r="E23" s="13" t="s">
        <v>131</v>
      </c>
      <c r="F23" s="12" t="s">
        <v>39</v>
      </c>
      <c r="G23" s="13" t="s">
        <v>132</v>
      </c>
      <c r="H23" s="13">
        <v>1967</v>
      </c>
      <c r="I23" s="12" t="s">
        <v>56</v>
      </c>
      <c r="J23" s="14" t="s">
        <v>42</v>
      </c>
      <c r="K23" s="14" t="s">
        <v>42</v>
      </c>
      <c r="L23" s="15" t="s">
        <v>42</v>
      </c>
      <c r="M23" s="16">
        <v>0.0001412037037037037</v>
      </c>
      <c r="N23" s="17">
        <v>3.240740740740743E-05</v>
      </c>
      <c r="O23" s="18" t="s">
        <v>43</v>
      </c>
      <c r="P23" s="16">
        <v>0.00016273148148148147</v>
      </c>
      <c r="Q23" s="17">
        <v>1.2268518518518498E-05</v>
      </c>
      <c r="R23" s="19">
        <v>106</v>
      </c>
      <c r="S23" s="20">
        <v>0.001612881944444422</v>
      </c>
      <c r="T23" s="20">
        <v>0.00010934027777775857</v>
      </c>
      <c r="U23" s="21">
        <v>0.0008245023148147901</v>
      </c>
      <c r="V23" s="19">
        <v>8068.39999999962</v>
      </c>
      <c r="W23" s="16">
        <v>0.0001542824074074074</v>
      </c>
      <c r="X23" s="17">
        <v>1.5393518518518507E-05</v>
      </c>
      <c r="Y23" s="18">
        <v>133</v>
      </c>
      <c r="Z23" s="18">
        <v>0</v>
      </c>
      <c r="AA23" s="18">
        <v>0</v>
      </c>
      <c r="AB23" s="18">
        <v>0</v>
      </c>
      <c r="AC23" s="18">
        <v>0</v>
      </c>
      <c r="AD23" s="24">
        <v>8307.39999999962</v>
      </c>
      <c r="AF23" s="9">
        <v>17</v>
      </c>
    </row>
    <row r="24" spans="1:32" ht="24" customHeight="1">
      <c r="A24" s="26">
        <v>22</v>
      </c>
      <c r="B24" s="45"/>
      <c r="C24" s="143">
        <v>31</v>
      </c>
      <c r="D24" s="149" t="s">
        <v>128</v>
      </c>
      <c r="E24" s="12" t="s">
        <v>194</v>
      </c>
      <c r="F24" s="12" t="s">
        <v>54</v>
      </c>
      <c r="G24" s="13" t="s">
        <v>129</v>
      </c>
      <c r="H24" s="12">
        <v>1972</v>
      </c>
      <c r="I24" s="12" t="s">
        <v>56</v>
      </c>
      <c r="J24" s="14" t="s">
        <v>42</v>
      </c>
      <c r="K24" s="14" t="s">
        <v>42</v>
      </c>
      <c r="L24" s="15" t="s">
        <v>42</v>
      </c>
      <c r="M24" s="16">
        <v>0.00016620370370370367</v>
      </c>
      <c r="N24" s="17">
        <v>7.407407407407444E-06</v>
      </c>
      <c r="O24" s="18" t="s">
        <v>43</v>
      </c>
      <c r="P24" s="16">
        <v>0.0001662037037037037</v>
      </c>
      <c r="Q24" s="17">
        <v>1.5740740740740727E-05</v>
      </c>
      <c r="R24" s="19">
        <v>136</v>
      </c>
      <c r="S24" s="20">
        <v>0.0012243518518518792</v>
      </c>
      <c r="T24" s="20">
        <v>0.49311156250000004</v>
      </c>
      <c r="U24" s="21">
        <v>0.0012243518518518792</v>
      </c>
      <c r="V24" s="19">
        <v>8068</v>
      </c>
      <c r="W24" s="16">
        <v>0.0001425925925925926</v>
      </c>
      <c r="X24" s="17">
        <v>3.7037037037037084E-06</v>
      </c>
      <c r="Y24" s="18">
        <v>32</v>
      </c>
      <c r="Z24" s="18">
        <v>0</v>
      </c>
      <c r="AA24" s="18">
        <v>0</v>
      </c>
      <c r="AB24" s="18">
        <v>0</v>
      </c>
      <c r="AC24" s="18">
        <v>0</v>
      </c>
      <c r="AD24" s="24">
        <v>8236</v>
      </c>
      <c r="AF24" s="9">
        <v>18</v>
      </c>
    </row>
    <row r="25" spans="1:32" ht="24" customHeight="1">
      <c r="A25" s="26">
        <v>24</v>
      </c>
      <c r="B25" s="45"/>
      <c r="C25" s="143">
        <v>32</v>
      </c>
      <c r="D25" s="146" t="s">
        <v>211</v>
      </c>
      <c r="E25" s="13" t="s">
        <v>137</v>
      </c>
      <c r="F25" s="13" t="s">
        <v>54</v>
      </c>
      <c r="G25" s="13" t="s">
        <v>138</v>
      </c>
      <c r="H25" s="12">
        <v>1931</v>
      </c>
      <c r="I25" s="12" t="s">
        <v>56</v>
      </c>
      <c r="J25" s="14" t="s">
        <v>42</v>
      </c>
      <c r="K25" s="14" t="s">
        <v>42</v>
      </c>
      <c r="L25" s="15" t="s">
        <v>42</v>
      </c>
      <c r="M25" s="16">
        <v>0.00015636574074074074</v>
      </c>
      <c r="N25" s="17">
        <v>1.7245370370370374E-05</v>
      </c>
      <c r="O25" s="18" t="s">
        <v>43</v>
      </c>
      <c r="P25" s="16">
        <v>0.0002042824074074074</v>
      </c>
      <c r="Q25" s="17">
        <v>5.381944444444442E-05</v>
      </c>
      <c r="R25" s="19">
        <v>465</v>
      </c>
      <c r="S25" s="20">
        <v>0.0013044097222222328</v>
      </c>
      <c r="T25" s="20">
        <v>0.49297730324074074</v>
      </c>
      <c r="U25" s="21">
        <v>0.0013044097222222328</v>
      </c>
      <c r="V25" s="19">
        <v>8068</v>
      </c>
      <c r="W25" s="16">
        <v>0</v>
      </c>
      <c r="X25" s="17">
        <v>0.0001388888888888889</v>
      </c>
      <c r="Y25" s="18">
        <v>410</v>
      </c>
      <c r="Z25" s="18">
        <v>0</v>
      </c>
      <c r="AA25" s="18">
        <v>0</v>
      </c>
      <c r="AB25" s="18">
        <v>0</v>
      </c>
      <c r="AC25" s="18">
        <v>0</v>
      </c>
      <c r="AD25" s="24">
        <v>8943</v>
      </c>
      <c r="AF25" s="9">
        <v>19</v>
      </c>
    </row>
    <row r="26" spans="2:32" ht="24" customHeight="1">
      <c r="B26" s="45"/>
      <c r="C26" s="143">
        <v>33</v>
      </c>
      <c r="D26" s="144" t="s">
        <v>68</v>
      </c>
      <c r="E26" s="12" t="s">
        <v>206</v>
      </c>
      <c r="F26" s="13" t="s">
        <v>39</v>
      </c>
      <c r="G26" s="13" t="s">
        <v>70</v>
      </c>
      <c r="H26" s="12">
        <v>1932</v>
      </c>
      <c r="I26" s="12" t="s">
        <v>56</v>
      </c>
      <c r="J26" s="14" t="s">
        <v>42</v>
      </c>
      <c r="K26" s="14" t="s">
        <v>42</v>
      </c>
      <c r="L26" s="15" t="s">
        <v>42</v>
      </c>
      <c r="M26" s="16">
        <v>0.00017314814814814816</v>
      </c>
      <c r="N26" s="17">
        <v>4.6296296296296016E-07</v>
      </c>
      <c r="O26" s="18" t="s">
        <v>43</v>
      </c>
      <c r="P26" s="16">
        <v>0.00014872685185185185</v>
      </c>
      <c r="Q26" s="17">
        <v>1.7361111111111277E-06</v>
      </c>
      <c r="R26" s="19">
        <v>15.000000000000144</v>
      </c>
      <c r="S26" s="20">
        <v>0.00163471064814813</v>
      </c>
      <c r="T26" s="20">
        <v>0.00018765046296292942</v>
      </c>
      <c r="U26" s="21">
        <v>7.1631944444428E-05</v>
      </c>
      <c r="V26" s="19">
        <v>2240.1999999995683</v>
      </c>
      <c r="W26" s="16">
        <v>0.0001400462962962963</v>
      </c>
      <c r="X26" s="17">
        <v>1.1574074074074004E-06</v>
      </c>
      <c r="Y26" s="18">
        <v>9.99999999999994</v>
      </c>
      <c r="Z26" s="18">
        <v>0</v>
      </c>
      <c r="AA26" s="18">
        <v>0</v>
      </c>
      <c r="AB26" s="18">
        <v>0</v>
      </c>
      <c r="AC26" s="18">
        <v>0</v>
      </c>
      <c r="AD26" s="24">
        <v>2265.1999999995683</v>
      </c>
      <c r="AF26" s="9">
        <v>20</v>
      </c>
    </row>
    <row r="27" spans="2:32" ht="24" customHeight="1">
      <c r="B27" s="45"/>
      <c r="C27" s="143">
        <v>34</v>
      </c>
      <c r="D27" s="144" t="s">
        <v>125</v>
      </c>
      <c r="E27" s="13" t="s">
        <v>126</v>
      </c>
      <c r="F27" s="12" t="s">
        <v>39</v>
      </c>
      <c r="G27" s="13" t="s">
        <v>127</v>
      </c>
      <c r="H27" s="12">
        <v>1933</v>
      </c>
      <c r="I27" s="12" t="s">
        <v>56</v>
      </c>
      <c r="J27" s="14" t="s">
        <v>42</v>
      </c>
      <c r="K27" s="14" t="s">
        <v>42</v>
      </c>
      <c r="L27" s="15" t="s">
        <v>42</v>
      </c>
      <c r="M27" s="16">
        <v>0</v>
      </c>
      <c r="N27" s="17">
        <v>0.00017361111111111112</v>
      </c>
      <c r="O27" s="18" t="s">
        <v>43</v>
      </c>
      <c r="P27" s="16">
        <v>0.00018645833333333332</v>
      </c>
      <c r="Q27" s="17">
        <v>3.599537037037034E-05</v>
      </c>
      <c r="R27" s="19">
        <v>311</v>
      </c>
      <c r="S27" s="20">
        <v>-0.5016674074074075</v>
      </c>
      <c r="T27" s="20">
        <v>0.5016674074074075</v>
      </c>
      <c r="U27" s="21">
        <v>0.5016674074074075</v>
      </c>
      <c r="V27" s="19">
        <v>8068</v>
      </c>
      <c r="W27" s="16">
        <v>0.0001537037037037037</v>
      </c>
      <c r="X27" s="17">
        <v>1.4814814814814806E-05</v>
      </c>
      <c r="Y27" s="18">
        <v>128</v>
      </c>
      <c r="Z27" s="18">
        <v>0</v>
      </c>
      <c r="AA27" s="18">
        <v>0</v>
      </c>
      <c r="AB27" s="18">
        <v>0</v>
      </c>
      <c r="AC27" s="18">
        <v>0</v>
      </c>
      <c r="AD27" s="24">
        <v>8507</v>
      </c>
      <c r="AF27" s="9">
        <v>21</v>
      </c>
    </row>
    <row r="28" spans="2:32" ht="24" customHeight="1">
      <c r="B28" s="45"/>
      <c r="C28" s="143">
        <v>35</v>
      </c>
      <c r="D28" s="150" t="s">
        <v>145</v>
      </c>
      <c r="E28" s="12" t="s">
        <v>146</v>
      </c>
      <c r="F28" s="13" t="s">
        <v>54</v>
      </c>
      <c r="G28" s="13" t="s">
        <v>147</v>
      </c>
      <c r="H28" s="12">
        <v>1934</v>
      </c>
      <c r="I28" s="12" t="s">
        <v>56</v>
      </c>
      <c r="J28" s="14" t="s">
        <v>42</v>
      </c>
      <c r="K28" s="14" t="s">
        <v>42</v>
      </c>
      <c r="L28" s="15" t="s">
        <v>42</v>
      </c>
      <c r="M28" s="16">
        <v>1.5046296296296298E-05</v>
      </c>
      <c r="N28" s="17">
        <v>0.00015856481481481483</v>
      </c>
      <c r="O28" s="18" t="s">
        <v>43</v>
      </c>
      <c r="P28" s="16">
        <v>0.00015393518518518518</v>
      </c>
      <c r="Q28" s="17">
        <v>3.4722222222222012E-06</v>
      </c>
      <c r="R28" s="19">
        <v>29.99999999999982</v>
      </c>
      <c r="S28" s="20">
        <v>0</v>
      </c>
      <c r="T28" s="20">
        <v>0</v>
      </c>
      <c r="U28" s="21">
        <v>0</v>
      </c>
      <c r="V28" s="19" t="s">
        <v>96</v>
      </c>
      <c r="W28" s="16">
        <v>0</v>
      </c>
      <c r="X28" s="17">
        <v>0.0001388888888888889</v>
      </c>
      <c r="Y28" s="18">
        <v>410</v>
      </c>
      <c r="Z28" s="18">
        <v>0</v>
      </c>
      <c r="AA28" s="18">
        <v>0</v>
      </c>
      <c r="AB28" s="18">
        <v>0</v>
      </c>
      <c r="AC28" s="18">
        <v>0</v>
      </c>
      <c r="AD28" s="24" t="s">
        <v>96</v>
      </c>
      <c r="AF28" s="9">
        <v>22</v>
      </c>
    </row>
    <row r="29" spans="2:32" ht="24" customHeight="1">
      <c r="B29" s="45"/>
      <c r="C29" s="143">
        <v>36</v>
      </c>
      <c r="D29" s="150" t="s">
        <v>133</v>
      </c>
      <c r="E29" s="12" t="s">
        <v>134</v>
      </c>
      <c r="F29" s="13" t="s">
        <v>54</v>
      </c>
      <c r="G29" s="13" t="s">
        <v>135</v>
      </c>
      <c r="H29" s="12">
        <v>1934</v>
      </c>
      <c r="I29" s="12" t="s">
        <v>56</v>
      </c>
      <c r="J29" s="14" t="s">
        <v>42</v>
      </c>
      <c r="K29" s="14" t="s">
        <v>42</v>
      </c>
      <c r="L29" s="14" t="s">
        <v>42</v>
      </c>
      <c r="M29" s="16">
        <v>0.00017708333333333335</v>
      </c>
      <c r="N29" s="17">
        <v>3.4722222222222283E-06</v>
      </c>
      <c r="O29" s="18" t="s">
        <v>43</v>
      </c>
      <c r="P29" s="16">
        <v>0.00016041666666666667</v>
      </c>
      <c r="Q29" s="17">
        <v>9.953703703703698E-06</v>
      </c>
      <c r="R29" s="19">
        <v>85.99999999999994</v>
      </c>
      <c r="S29" s="20">
        <v>0.0012326967592592442</v>
      </c>
      <c r="T29" s="20">
        <v>0.49305356481481477</v>
      </c>
      <c r="U29" s="21">
        <v>0.0012326967592592442</v>
      </c>
      <c r="V29" s="19">
        <v>8068</v>
      </c>
      <c r="W29" s="16">
        <v>0</v>
      </c>
      <c r="X29" s="17">
        <v>0.0001388888888888889</v>
      </c>
      <c r="Y29" s="18">
        <v>410</v>
      </c>
      <c r="Z29" s="18">
        <v>0</v>
      </c>
      <c r="AA29" s="18">
        <v>0</v>
      </c>
      <c r="AB29" s="18">
        <v>0</v>
      </c>
      <c r="AC29" s="18">
        <v>0</v>
      </c>
      <c r="AD29" s="24">
        <v>8564</v>
      </c>
      <c r="AF29" s="9">
        <v>23</v>
      </c>
    </row>
    <row r="30" spans="2:32" ht="24" customHeight="1">
      <c r="B30" s="45"/>
      <c r="C30" s="143">
        <v>37</v>
      </c>
      <c r="D30" s="145" t="s">
        <v>74</v>
      </c>
      <c r="E30" s="12" t="s">
        <v>75</v>
      </c>
      <c r="F30" s="13" t="s">
        <v>39</v>
      </c>
      <c r="G30" s="13" t="s">
        <v>76</v>
      </c>
      <c r="H30" s="12">
        <v>1934</v>
      </c>
      <c r="I30" s="12" t="s">
        <v>56</v>
      </c>
      <c r="J30" s="14" t="s">
        <v>42</v>
      </c>
      <c r="K30" s="14" t="s">
        <v>42</v>
      </c>
      <c r="L30" s="14" t="s">
        <v>42</v>
      </c>
      <c r="M30" s="16">
        <v>0.00014814814814814815</v>
      </c>
      <c r="N30" s="17">
        <v>2.546296296296297E-05</v>
      </c>
      <c r="O30" s="18" t="s">
        <v>43</v>
      </c>
      <c r="P30" s="16">
        <v>0.00017349537037037038</v>
      </c>
      <c r="Q30" s="17">
        <v>2.3032407407407404E-05</v>
      </c>
      <c r="R30" s="19">
        <v>199</v>
      </c>
      <c r="S30" s="20">
        <v>0.0014843981481481583</v>
      </c>
      <c r="T30" s="20">
        <v>6.311342592590918E-05</v>
      </c>
      <c r="U30" s="21">
        <v>0.00011635416666666565</v>
      </c>
      <c r="V30" s="19">
        <v>1550.5999999998467</v>
      </c>
      <c r="W30" s="16">
        <v>0.00016655092592592592</v>
      </c>
      <c r="X30" s="17">
        <v>2.7662037037037032E-05</v>
      </c>
      <c r="Y30" s="18">
        <v>239</v>
      </c>
      <c r="Z30" s="18">
        <v>0</v>
      </c>
      <c r="AA30" s="18">
        <v>0</v>
      </c>
      <c r="AB30" s="18">
        <v>0</v>
      </c>
      <c r="AC30" s="18">
        <v>0</v>
      </c>
      <c r="AD30" s="24">
        <v>1988.5999999998467</v>
      </c>
      <c r="AF30" s="9">
        <v>24</v>
      </c>
    </row>
    <row r="31" spans="2:32" ht="24" customHeight="1">
      <c r="B31" s="45"/>
      <c r="C31" s="143">
        <v>38</v>
      </c>
      <c r="D31" s="149" t="s">
        <v>89</v>
      </c>
      <c r="E31" s="12" t="s">
        <v>90</v>
      </c>
      <c r="F31" s="13" t="s">
        <v>39</v>
      </c>
      <c r="G31" s="13" t="s">
        <v>91</v>
      </c>
      <c r="H31" s="12">
        <v>1935</v>
      </c>
      <c r="I31" s="12" t="s">
        <v>56</v>
      </c>
      <c r="J31" s="14" t="s">
        <v>42</v>
      </c>
      <c r="K31" s="14" t="s">
        <v>42</v>
      </c>
      <c r="L31" s="15" t="s">
        <v>42</v>
      </c>
      <c r="M31" s="16">
        <v>0.0002032407407407407</v>
      </c>
      <c r="N31" s="17">
        <v>2.9629629629629586E-05</v>
      </c>
      <c r="O31" s="18" t="s">
        <v>43</v>
      </c>
      <c r="P31" s="16">
        <v>0.00013819444444444445</v>
      </c>
      <c r="Q31" s="17">
        <v>1.2268518518518526E-05</v>
      </c>
      <c r="R31" s="19">
        <v>106</v>
      </c>
      <c r="S31" s="20">
        <v>0.0014238194444444185</v>
      </c>
      <c r="T31" s="20">
        <v>0.00026342592592598635</v>
      </c>
      <c r="U31" s="21">
        <v>3.5138888888897046E-05</v>
      </c>
      <c r="V31" s="19">
        <v>2579.6000000005924</v>
      </c>
      <c r="W31" s="16">
        <v>0.00015844907407407406</v>
      </c>
      <c r="X31" s="17">
        <v>1.9560185185185175E-05</v>
      </c>
      <c r="Y31" s="18">
        <v>169</v>
      </c>
      <c r="Z31" s="18">
        <v>0</v>
      </c>
      <c r="AA31" s="18">
        <v>0</v>
      </c>
      <c r="AB31" s="18">
        <v>0</v>
      </c>
      <c r="AC31" s="18">
        <v>0</v>
      </c>
      <c r="AD31" s="24">
        <v>2854.6000000005924</v>
      </c>
      <c r="AF31" s="9">
        <v>25</v>
      </c>
    </row>
    <row r="32" spans="2:32" ht="24" customHeight="1">
      <c r="B32" s="45"/>
      <c r="C32" s="143">
        <v>40</v>
      </c>
      <c r="D32" s="144" t="s">
        <v>108</v>
      </c>
      <c r="E32" s="13" t="s">
        <v>109</v>
      </c>
      <c r="F32" s="13" t="s">
        <v>54</v>
      </c>
      <c r="G32" s="13" t="s">
        <v>110</v>
      </c>
      <c r="H32" s="13">
        <v>1938</v>
      </c>
      <c r="I32" s="12" t="s">
        <v>56</v>
      </c>
      <c r="J32" s="14" t="s">
        <v>42</v>
      </c>
      <c r="K32" s="14" t="s">
        <v>42</v>
      </c>
      <c r="L32" s="15" t="s">
        <v>42</v>
      </c>
      <c r="M32" s="16">
        <v>0.00020972222222222223</v>
      </c>
      <c r="N32" s="17">
        <v>3.611111111111111E-05</v>
      </c>
      <c r="O32" s="18" t="s">
        <v>43</v>
      </c>
      <c r="P32" s="16">
        <v>0.00015208333333333333</v>
      </c>
      <c r="Q32" s="17">
        <v>1.6203703703703606E-06</v>
      </c>
      <c r="R32" s="19">
        <v>13.999999999999915</v>
      </c>
      <c r="S32" s="20">
        <v>0.0013448842592592714</v>
      </c>
      <c r="T32" s="20">
        <v>7.064814814811138E-05</v>
      </c>
      <c r="U32" s="21">
        <v>0.4924030787037037</v>
      </c>
      <c r="V32" s="19">
        <v>8068</v>
      </c>
      <c r="W32" s="16">
        <v>0.00015821759259259258</v>
      </c>
      <c r="X32" s="17">
        <v>1.9328703703703695E-05</v>
      </c>
      <c r="Y32" s="18">
        <v>167</v>
      </c>
      <c r="Z32" s="18">
        <v>0</v>
      </c>
      <c r="AA32" s="18">
        <v>0</v>
      </c>
      <c r="AB32" s="18">
        <v>0</v>
      </c>
      <c r="AC32" s="18">
        <v>0</v>
      </c>
      <c r="AD32" s="24">
        <v>8249</v>
      </c>
      <c r="AF32" s="9">
        <v>26</v>
      </c>
    </row>
    <row r="33" spans="2:32" ht="24" customHeight="1">
      <c r="B33" s="45"/>
      <c r="C33" s="143">
        <v>41</v>
      </c>
      <c r="D33" s="145" t="s">
        <v>52</v>
      </c>
      <c r="E33" s="12" t="s">
        <v>53</v>
      </c>
      <c r="F33" s="13" t="s">
        <v>54</v>
      </c>
      <c r="G33" s="13" t="s">
        <v>55</v>
      </c>
      <c r="H33" s="12">
        <v>1947</v>
      </c>
      <c r="I33" s="12" t="s">
        <v>56</v>
      </c>
      <c r="J33" s="14" t="s">
        <v>42</v>
      </c>
      <c r="K33" s="14"/>
      <c r="L33" s="15"/>
      <c r="M33" s="16">
        <v>0.00018321759259259257</v>
      </c>
      <c r="N33" s="17">
        <v>9.60648148148145E-06</v>
      </c>
      <c r="O33" s="18" t="s">
        <v>43</v>
      </c>
      <c r="P33" s="16">
        <v>0.00016388888888888887</v>
      </c>
      <c r="Q33" s="17">
        <v>1.3425925925925899E-05</v>
      </c>
      <c r="R33" s="19">
        <v>116</v>
      </c>
      <c r="S33" s="20">
        <v>0.0017743749999999947</v>
      </c>
      <c r="T33" s="20">
        <v>8.63310185185151E-05</v>
      </c>
      <c r="U33" s="21">
        <v>2.365740740745137E-05</v>
      </c>
      <c r="V33" s="19">
        <v>950.3000000003503</v>
      </c>
      <c r="W33" s="16">
        <v>0.00015902777777777776</v>
      </c>
      <c r="X33" s="17">
        <v>2.0138888888888875E-05</v>
      </c>
      <c r="Y33" s="18">
        <v>174</v>
      </c>
      <c r="Z33" s="18">
        <v>0</v>
      </c>
      <c r="AA33" s="18">
        <v>0</v>
      </c>
      <c r="AB33" s="18">
        <v>0</v>
      </c>
      <c r="AC33" s="18">
        <v>0</v>
      </c>
      <c r="AD33" s="24">
        <v>1240.3000000003499</v>
      </c>
      <c r="AF33" s="9">
        <v>27</v>
      </c>
    </row>
    <row r="34" spans="2:32" ht="24" customHeight="1">
      <c r="B34" s="45"/>
      <c r="C34" s="143">
        <v>42</v>
      </c>
      <c r="D34" s="150" t="s">
        <v>105</v>
      </c>
      <c r="E34" s="13"/>
      <c r="F34" s="12" t="s">
        <v>106</v>
      </c>
      <c r="G34" s="13" t="s">
        <v>107</v>
      </c>
      <c r="H34" s="13">
        <v>1949</v>
      </c>
      <c r="I34" s="12" t="s">
        <v>56</v>
      </c>
      <c r="J34" s="14" t="s">
        <v>42</v>
      </c>
      <c r="K34" s="14"/>
      <c r="L34" s="15"/>
      <c r="M34" s="16">
        <v>0.00019756944444444447</v>
      </c>
      <c r="N34" s="17">
        <v>2.395833333333335E-05</v>
      </c>
      <c r="O34" s="18" t="s">
        <v>43</v>
      </c>
      <c r="P34" s="16">
        <v>0.0001640046296296296</v>
      </c>
      <c r="Q34" s="17">
        <v>1.3541666666666639E-05</v>
      </c>
      <c r="R34" s="19">
        <v>117</v>
      </c>
      <c r="S34" s="20">
        <v>0.0017490972222222179</v>
      </c>
      <c r="T34" s="20">
        <v>3.600694444444441E-05</v>
      </c>
      <c r="U34" s="21">
        <v>8.796296296353923E-06</v>
      </c>
      <c r="V34" s="19">
        <v>387.10000000049763</v>
      </c>
      <c r="W34" s="16">
        <v>0.0001497685185185185</v>
      </c>
      <c r="X34" s="17">
        <v>1.0879629629629618E-05</v>
      </c>
      <c r="Y34" s="18">
        <v>93.9999999999999</v>
      </c>
      <c r="Z34" s="18">
        <v>0</v>
      </c>
      <c r="AA34" s="18">
        <v>0</v>
      </c>
      <c r="AB34" s="18">
        <v>0</v>
      </c>
      <c r="AC34" s="18">
        <v>0</v>
      </c>
      <c r="AD34" s="24">
        <v>598.1000000004973</v>
      </c>
      <c r="AF34" s="9">
        <v>28</v>
      </c>
    </row>
    <row r="35" spans="2:32" ht="24" customHeight="1">
      <c r="B35" s="45"/>
      <c r="C35" s="143">
        <v>43</v>
      </c>
      <c r="D35" s="146" t="s">
        <v>97</v>
      </c>
      <c r="E35" s="13" t="s">
        <v>98</v>
      </c>
      <c r="F35" s="12" t="s">
        <v>54</v>
      </c>
      <c r="G35" s="13" t="s">
        <v>99</v>
      </c>
      <c r="H35" s="13">
        <v>1949</v>
      </c>
      <c r="I35" s="12" t="s">
        <v>56</v>
      </c>
      <c r="J35" s="14" t="s">
        <v>42</v>
      </c>
      <c r="K35" s="14" t="s">
        <v>42</v>
      </c>
      <c r="L35" s="15" t="s">
        <v>42</v>
      </c>
      <c r="M35" s="16">
        <v>0.00016932870370370374</v>
      </c>
      <c r="N35" s="17">
        <v>4.2824074074073815E-06</v>
      </c>
      <c r="O35" s="18" t="s">
        <v>43</v>
      </c>
      <c r="P35" s="16">
        <v>0.00014444444444444444</v>
      </c>
      <c r="Q35" s="17">
        <v>6.018518518518536E-06</v>
      </c>
      <c r="R35" s="19">
        <v>52.000000000000156</v>
      </c>
      <c r="S35" s="20">
        <v>0.001477974537037019</v>
      </c>
      <c r="T35" s="20">
        <v>3.71643518518594E-05</v>
      </c>
      <c r="U35" s="21">
        <v>0.0007757175925925952</v>
      </c>
      <c r="V35" s="19">
        <v>7023.3000000000875</v>
      </c>
      <c r="W35" s="16">
        <v>0.0001519675925925926</v>
      </c>
      <c r="X35" s="17">
        <v>1.3078703703703706E-05</v>
      </c>
      <c r="Y35" s="18">
        <v>113</v>
      </c>
      <c r="Z35" s="18">
        <v>0</v>
      </c>
      <c r="AA35" s="18">
        <v>0</v>
      </c>
      <c r="AB35" s="18">
        <v>0</v>
      </c>
      <c r="AC35" s="18">
        <v>0</v>
      </c>
      <c r="AD35" s="24">
        <v>7188.3000000000875</v>
      </c>
      <c r="AF35" s="9">
        <v>29</v>
      </c>
    </row>
    <row r="36" spans="2:32" ht="24" customHeight="1">
      <c r="B36" s="46"/>
      <c r="C36" s="143">
        <v>44</v>
      </c>
      <c r="D36" s="145" t="s">
        <v>77</v>
      </c>
      <c r="E36" s="13" t="s">
        <v>78</v>
      </c>
      <c r="F36" s="12" t="s">
        <v>54</v>
      </c>
      <c r="G36" s="13" t="s">
        <v>79</v>
      </c>
      <c r="H36" s="13">
        <v>1963</v>
      </c>
      <c r="I36" s="12" t="s">
        <v>56</v>
      </c>
      <c r="M36" s="16">
        <v>0.00019236111111111114</v>
      </c>
      <c r="N36" s="17">
        <v>1.8750000000000022E-05</v>
      </c>
      <c r="O36" s="18" t="s">
        <v>43</v>
      </c>
      <c r="P36" s="16">
        <v>0.00016643518518518518</v>
      </c>
      <c r="Q36" s="17">
        <v>1.5972222222222207E-05</v>
      </c>
      <c r="R36" s="19">
        <v>138</v>
      </c>
      <c r="S36" s="20">
        <v>0.001309571759259276</v>
      </c>
      <c r="T36" s="20">
        <v>3.7986111111110166E-05</v>
      </c>
      <c r="U36" s="21">
        <v>2.21412037036961E-05</v>
      </c>
      <c r="V36" s="19">
        <v>519.4999999999261</v>
      </c>
      <c r="W36" s="16">
        <v>0.00016481481481481482</v>
      </c>
      <c r="X36" s="17">
        <v>2.592592592592593E-05</v>
      </c>
      <c r="Y36" s="18">
        <v>224</v>
      </c>
      <c r="Z36" s="18">
        <v>0</v>
      </c>
      <c r="AA36" s="18">
        <v>0</v>
      </c>
      <c r="AB36" s="18">
        <v>0</v>
      </c>
      <c r="AC36" s="18">
        <v>0</v>
      </c>
      <c r="AD36" s="24">
        <v>881.4999999999261</v>
      </c>
      <c r="AF36" s="9">
        <v>30</v>
      </c>
    </row>
    <row r="37" spans="2:32" ht="24" customHeight="1">
      <c r="B37" s="46"/>
      <c r="C37" s="143">
        <v>45</v>
      </c>
      <c r="D37" s="146" t="s">
        <v>148</v>
      </c>
      <c r="E37" s="12" t="s">
        <v>149</v>
      </c>
      <c r="F37" s="12" t="s">
        <v>39</v>
      </c>
      <c r="G37" s="13" t="s">
        <v>99</v>
      </c>
      <c r="H37" s="12">
        <v>1950</v>
      </c>
      <c r="I37" s="12" t="s">
        <v>56</v>
      </c>
      <c r="J37" s="36" t="s">
        <v>42</v>
      </c>
      <c r="M37" s="16">
        <v>0.00019039351851851853</v>
      </c>
      <c r="N37" s="17">
        <v>1.6782407407407414E-05</v>
      </c>
      <c r="O37" s="18" t="s">
        <v>43</v>
      </c>
      <c r="P37" s="16">
        <v>0.00014826388888888889</v>
      </c>
      <c r="Q37" s="17">
        <v>2.199074074074088E-06</v>
      </c>
      <c r="R37" s="19">
        <v>19.00000000000012</v>
      </c>
      <c r="S37" s="20">
        <v>0</v>
      </c>
      <c r="T37" s="20">
        <v>0</v>
      </c>
      <c r="U37" s="21">
        <v>0</v>
      </c>
      <c r="V37" s="19" t="s">
        <v>96</v>
      </c>
      <c r="W37" s="16">
        <v>0.00015787037037037036</v>
      </c>
      <c r="X37" s="17">
        <v>1.8981481481481475E-05</v>
      </c>
      <c r="Y37" s="18">
        <v>164</v>
      </c>
      <c r="Z37" s="18">
        <v>0</v>
      </c>
      <c r="AA37" s="18">
        <v>0</v>
      </c>
      <c r="AB37" s="18">
        <v>0</v>
      </c>
      <c r="AC37" s="18">
        <v>0</v>
      </c>
      <c r="AD37" s="24" t="s">
        <v>96</v>
      </c>
      <c r="AF37" s="9">
        <v>31</v>
      </c>
    </row>
    <row r="38" spans="2:32" ht="24" customHeight="1">
      <c r="B38" s="46"/>
      <c r="C38" s="143">
        <v>49</v>
      </c>
      <c r="D38" s="145" t="s">
        <v>182</v>
      </c>
      <c r="E38" s="12" t="s">
        <v>66</v>
      </c>
      <c r="F38" s="13" t="s">
        <v>39</v>
      </c>
      <c r="G38" s="13" t="s">
        <v>67</v>
      </c>
      <c r="H38" s="13">
        <v>1954</v>
      </c>
      <c r="I38" s="12" t="s">
        <v>56</v>
      </c>
      <c r="J38" s="36" t="s">
        <v>42</v>
      </c>
      <c r="M38" s="16">
        <v>0.00015416666666666668</v>
      </c>
      <c r="N38" s="17">
        <v>1.9444444444444435E-05</v>
      </c>
      <c r="O38" s="18" t="s">
        <v>43</v>
      </c>
      <c r="P38" s="16">
        <v>0.00015416666666666666</v>
      </c>
      <c r="Q38" s="17">
        <v>3.7037037037036813E-06</v>
      </c>
      <c r="R38" s="19">
        <v>31.999999999999808</v>
      </c>
      <c r="S38" s="20">
        <v>0.0014540162037036675</v>
      </c>
      <c r="T38" s="20">
        <v>0.00017127314814818773</v>
      </c>
      <c r="U38" s="21">
        <v>0.0001543287037037433</v>
      </c>
      <c r="V38" s="19">
        <v>2813.200000000684</v>
      </c>
      <c r="W38" s="16">
        <v>0.00014895833333333333</v>
      </c>
      <c r="X38" s="17">
        <v>1.0069444444444438E-05</v>
      </c>
      <c r="Y38" s="18">
        <v>86.99999999999994</v>
      </c>
      <c r="Z38" s="18">
        <v>0</v>
      </c>
      <c r="AA38" s="18">
        <v>0</v>
      </c>
      <c r="AB38" s="18">
        <v>0</v>
      </c>
      <c r="AC38" s="18">
        <v>0</v>
      </c>
      <c r="AD38" s="24">
        <v>2932.200000000684</v>
      </c>
      <c r="AF38" s="9">
        <v>32</v>
      </c>
    </row>
    <row r="39" spans="2:32" ht="24" customHeight="1">
      <c r="B39" s="46"/>
      <c r="C39" s="143">
        <v>51</v>
      </c>
      <c r="D39" s="146" t="s">
        <v>80</v>
      </c>
      <c r="E39" s="13"/>
      <c r="F39" s="12" t="s">
        <v>39</v>
      </c>
      <c r="G39" s="13" t="s">
        <v>81</v>
      </c>
      <c r="H39" s="12">
        <v>1948</v>
      </c>
      <c r="I39" s="12" t="s">
        <v>82</v>
      </c>
      <c r="M39" s="16">
        <v>0.00018530092592592597</v>
      </c>
      <c r="N39" s="17">
        <v>1.1689814814814853E-05</v>
      </c>
      <c r="O39" s="18" t="s">
        <v>43</v>
      </c>
      <c r="P39" s="16">
        <v>0.00015266203703703703</v>
      </c>
      <c r="Q39" s="17">
        <v>2.1990740740740608E-06</v>
      </c>
      <c r="R39" s="19">
        <v>18.999999999999886</v>
      </c>
      <c r="S39" s="20">
        <v>0.0013990162037036957</v>
      </c>
      <c r="T39" s="20">
        <v>3.6226851851672848E-06</v>
      </c>
      <c r="U39" s="21">
        <v>6.412037037051288E-06</v>
      </c>
      <c r="V39" s="19">
        <v>86.69999999996847</v>
      </c>
      <c r="W39" s="16">
        <v>0.00013518518518518518</v>
      </c>
      <c r="X39" s="17">
        <v>3.7037037037037084E-06</v>
      </c>
      <c r="Y39" s="18">
        <v>32</v>
      </c>
      <c r="Z39" s="18">
        <v>0</v>
      </c>
      <c r="AA39" s="18">
        <v>0</v>
      </c>
      <c r="AB39" s="18">
        <v>0</v>
      </c>
      <c r="AC39" s="18">
        <v>0</v>
      </c>
      <c r="AD39" s="24">
        <v>137.69999999996838</v>
      </c>
      <c r="AF39" s="9">
        <v>33</v>
      </c>
    </row>
    <row r="40" spans="2:32" ht="24" customHeight="1">
      <c r="B40" s="46"/>
      <c r="C40" s="143">
        <v>52</v>
      </c>
      <c r="D40" s="144" t="s">
        <v>150</v>
      </c>
      <c r="E40" s="12"/>
      <c r="F40" s="13" t="s">
        <v>39</v>
      </c>
      <c r="G40" s="13" t="s">
        <v>151</v>
      </c>
      <c r="H40" s="12">
        <v>1956</v>
      </c>
      <c r="I40" s="12" t="s">
        <v>82</v>
      </c>
      <c r="M40" s="16">
        <v>0.00016655092592592592</v>
      </c>
      <c r="N40" s="17">
        <v>7.060185185185197E-06</v>
      </c>
      <c r="O40" s="18" t="s">
        <v>43</v>
      </c>
      <c r="P40" s="16">
        <v>0.00018032407407407407</v>
      </c>
      <c r="Q40" s="17">
        <v>2.9861111111111093E-05</v>
      </c>
      <c r="R40" s="19">
        <v>258</v>
      </c>
      <c r="S40" s="20">
        <v>0.0019289120370369894</v>
      </c>
      <c r="T40" s="20">
        <v>0.0015036111111111916</v>
      </c>
      <c r="U40" s="21">
        <v>0.00016753472222219568</v>
      </c>
      <c r="V40" s="19">
        <v>14438.700000000466</v>
      </c>
      <c r="W40" s="16">
        <v>0.00014328703703703704</v>
      </c>
      <c r="X40" s="17">
        <v>4.398148148148149E-06</v>
      </c>
      <c r="Y40" s="18">
        <v>38</v>
      </c>
      <c r="Z40" s="18">
        <v>0</v>
      </c>
      <c r="AA40" s="18">
        <v>0</v>
      </c>
      <c r="AB40" s="18">
        <v>0</v>
      </c>
      <c r="AC40" s="18">
        <v>0</v>
      </c>
      <c r="AD40" s="24">
        <v>14734.700000000466</v>
      </c>
      <c r="AF40" s="9">
        <v>34</v>
      </c>
    </row>
    <row r="41" spans="2:32" ht="24" customHeight="1">
      <c r="B41" s="46"/>
      <c r="C41" s="143">
        <v>54</v>
      </c>
      <c r="D41" s="144" t="s">
        <v>178</v>
      </c>
      <c r="E41" s="12"/>
      <c r="F41" s="13" t="s">
        <v>39</v>
      </c>
      <c r="G41" s="13" t="s">
        <v>179</v>
      </c>
      <c r="H41" s="12">
        <v>1961</v>
      </c>
      <c r="I41" s="12" t="s">
        <v>82</v>
      </c>
      <c r="M41" s="16">
        <v>0.00016701388888888888</v>
      </c>
      <c r="N41" s="17">
        <v>6.5972222222222365E-06</v>
      </c>
      <c r="O41" s="18" t="s">
        <v>43</v>
      </c>
      <c r="P41" s="16">
        <v>0.0001613425925925926</v>
      </c>
      <c r="Q41" s="17">
        <v>1.0879629629629618E-05</v>
      </c>
      <c r="R41" s="19">
        <v>93.9999999999999</v>
      </c>
      <c r="S41" s="20">
        <v>0.0015777546296296685</v>
      </c>
      <c r="T41" s="20">
        <v>2.7777777777848733E-05</v>
      </c>
      <c r="U41" s="21">
        <v>4.565972222225767E-05</v>
      </c>
      <c r="V41" s="19">
        <v>634.5000000009193</v>
      </c>
      <c r="W41" s="16">
        <v>0.00014675925925925927</v>
      </c>
      <c r="X41" s="17">
        <v>7.870370370370377E-06</v>
      </c>
      <c r="Y41" s="18">
        <v>68.00000000000006</v>
      </c>
      <c r="Z41" s="18">
        <v>0</v>
      </c>
      <c r="AA41" s="18">
        <v>0</v>
      </c>
      <c r="AB41" s="18">
        <v>0</v>
      </c>
      <c r="AC41" s="18">
        <v>0</v>
      </c>
      <c r="AD41" s="24">
        <v>796.5000000009193</v>
      </c>
      <c r="AF41" s="9">
        <v>35</v>
      </c>
    </row>
    <row r="42" spans="2:32" ht="24" customHeight="1">
      <c r="B42" s="46"/>
      <c r="C42" s="143">
        <v>55</v>
      </c>
      <c r="D42" s="145" t="s">
        <v>111</v>
      </c>
      <c r="E42" s="33"/>
      <c r="F42" s="12" t="s">
        <v>54</v>
      </c>
      <c r="G42" s="13" t="s">
        <v>112</v>
      </c>
      <c r="H42" s="12">
        <v>1950</v>
      </c>
      <c r="I42" s="12" t="s">
        <v>82</v>
      </c>
      <c r="M42" s="16">
        <v>0.00018703703703703702</v>
      </c>
      <c r="N42" s="17">
        <v>1.3425925925925899E-05</v>
      </c>
      <c r="O42" s="18" t="s">
        <v>43</v>
      </c>
      <c r="P42" s="16">
        <v>0.00016817129629629628</v>
      </c>
      <c r="Q42" s="17">
        <v>1.7708333333333308E-05</v>
      </c>
      <c r="R42" s="19">
        <v>153</v>
      </c>
      <c r="S42" s="20">
        <v>0.0019233217592592444</v>
      </c>
      <c r="T42" s="20">
        <v>0.001665625000000004</v>
      </c>
      <c r="U42" s="21">
        <v>0.0002714930555555717</v>
      </c>
      <c r="V42" s="19">
        <v>16736.70000000017</v>
      </c>
      <c r="W42" s="16">
        <v>0.00015462962962962962</v>
      </c>
      <c r="X42" s="17">
        <v>1.5740740740740727E-05</v>
      </c>
      <c r="Y42" s="18">
        <v>136</v>
      </c>
      <c r="Z42" s="18">
        <v>0</v>
      </c>
      <c r="AA42" s="18">
        <v>0</v>
      </c>
      <c r="AB42" s="18">
        <v>0</v>
      </c>
      <c r="AC42" s="18">
        <v>0</v>
      </c>
      <c r="AD42" s="24">
        <v>17025.70000000017</v>
      </c>
      <c r="AF42" s="9">
        <v>36</v>
      </c>
    </row>
    <row r="43" spans="2:32" ht="24" customHeight="1">
      <c r="B43" s="46"/>
      <c r="C43" s="143">
        <v>59</v>
      </c>
      <c r="D43" s="146" t="s">
        <v>152</v>
      </c>
      <c r="E43" s="13" t="s">
        <v>200</v>
      </c>
      <c r="F43" s="12" t="s">
        <v>39</v>
      </c>
      <c r="G43" s="13" t="s">
        <v>153</v>
      </c>
      <c r="H43" s="12">
        <v>1962</v>
      </c>
      <c r="I43" s="12" t="s">
        <v>82</v>
      </c>
      <c r="M43" s="16">
        <v>0.0001761574074074074</v>
      </c>
      <c r="N43" s="17">
        <v>2.546296296296281E-06</v>
      </c>
      <c r="O43" s="18" t="s">
        <v>43</v>
      </c>
      <c r="P43" s="16">
        <v>0.00015648148148148148</v>
      </c>
      <c r="Q43" s="17">
        <v>6.018518518518509E-06</v>
      </c>
      <c r="R43" s="19">
        <v>51.99999999999992</v>
      </c>
      <c r="S43" s="20">
        <v>0.001840752314814842</v>
      </c>
      <c r="T43" s="20">
        <v>3.8831018518536986E-05</v>
      </c>
      <c r="U43" s="21">
        <v>1.2337962962905014E-05</v>
      </c>
      <c r="V43" s="19">
        <v>442.09999999965885</v>
      </c>
      <c r="W43" s="16">
        <v>0.00015937499999999998</v>
      </c>
      <c r="X43" s="17">
        <v>2.0486111111111096E-05</v>
      </c>
      <c r="Y43" s="18">
        <v>177</v>
      </c>
      <c r="Z43" s="18">
        <v>0</v>
      </c>
      <c r="AA43" s="18">
        <v>0</v>
      </c>
      <c r="AB43" s="18">
        <v>0</v>
      </c>
      <c r="AC43" s="18">
        <v>0</v>
      </c>
      <c r="AD43" s="24">
        <v>671.0999999996586</v>
      </c>
      <c r="AF43" s="9">
        <v>37</v>
      </c>
    </row>
    <row r="44" spans="2:32" ht="24" customHeight="1">
      <c r="B44" s="46"/>
      <c r="C44" s="143">
        <v>60</v>
      </c>
      <c r="D44" s="145" t="s">
        <v>154</v>
      </c>
      <c r="E44" s="13"/>
      <c r="F44" s="12" t="s">
        <v>39</v>
      </c>
      <c r="G44" s="13" t="s">
        <v>112</v>
      </c>
      <c r="H44" s="13">
        <v>1949</v>
      </c>
      <c r="I44" s="12" t="s">
        <v>82</v>
      </c>
      <c r="M44" s="16">
        <v>0.00019375</v>
      </c>
      <c r="N44" s="17">
        <v>2.0138888888888875E-05</v>
      </c>
      <c r="O44" s="18" t="s">
        <v>43</v>
      </c>
      <c r="P44" s="16">
        <v>0.0001622685185185185</v>
      </c>
      <c r="Q44" s="17">
        <v>1.1805555555555538E-05</v>
      </c>
      <c r="R44" s="19">
        <v>102</v>
      </c>
      <c r="S44" s="20">
        <v>0.001535659722222249</v>
      </c>
      <c r="T44" s="20">
        <v>2.3437499999945377E-05</v>
      </c>
      <c r="U44" s="21">
        <v>1.0335648148174226E-05</v>
      </c>
      <c r="V44" s="19">
        <v>291.79999999975337</v>
      </c>
      <c r="W44" s="16">
        <v>0.00014988425925925925</v>
      </c>
      <c r="X44" s="17">
        <v>1.0995370370370358E-05</v>
      </c>
      <c r="Y44" s="18">
        <v>94.9999999999999</v>
      </c>
      <c r="Z44" s="18">
        <v>0</v>
      </c>
      <c r="AA44" s="18">
        <v>0</v>
      </c>
      <c r="AB44" s="18">
        <v>0</v>
      </c>
      <c r="AC44" s="18">
        <v>0</v>
      </c>
      <c r="AD44" s="24">
        <v>488.79999999975314</v>
      </c>
      <c r="AF44" s="9">
        <v>38</v>
      </c>
    </row>
    <row r="45" spans="2:32" ht="24" customHeight="1">
      <c r="B45" s="46"/>
      <c r="C45" s="143">
        <v>62</v>
      </c>
      <c r="D45" s="145" t="s">
        <v>155</v>
      </c>
      <c r="E45" s="13"/>
      <c r="F45" s="12" t="s">
        <v>39</v>
      </c>
      <c r="G45" s="13" t="s">
        <v>156</v>
      </c>
      <c r="H45" s="13">
        <v>1958</v>
      </c>
      <c r="I45" s="12" t="s">
        <v>157</v>
      </c>
      <c r="M45" s="16">
        <v>0.00019293981481481484</v>
      </c>
      <c r="N45" s="17">
        <v>1.9328703703703722E-05</v>
      </c>
      <c r="O45" s="18" t="s">
        <v>43</v>
      </c>
      <c r="P45" s="16">
        <v>0.00016215277777777777</v>
      </c>
      <c r="Q45" s="17">
        <v>1.1689814814814798E-05</v>
      </c>
      <c r="R45" s="19">
        <v>101</v>
      </c>
      <c r="S45" s="20">
        <v>0.001345370370370358</v>
      </c>
      <c r="T45" s="20">
        <v>4.613425925925618E-05</v>
      </c>
      <c r="U45" s="21">
        <v>0.48799947916666664</v>
      </c>
      <c r="V45" s="19">
        <v>8068</v>
      </c>
      <c r="W45" s="16">
        <v>0.00016805555555555554</v>
      </c>
      <c r="X45" s="17">
        <v>2.9166666666666653E-05</v>
      </c>
      <c r="Y45" s="18">
        <v>252</v>
      </c>
      <c r="Z45" s="18">
        <v>0</v>
      </c>
      <c r="AA45" s="18">
        <v>0</v>
      </c>
      <c r="AB45" s="18">
        <v>0</v>
      </c>
      <c r="AC45" s="18">
        <v>0</v>
      </c>
      <c r="AD45" s="24">
        <v>8421</v>
      </c>
      <c r="AF45" s="9">
        <v>39</v>
      </c>
    </row>
    <row r="46" spans="2:32" ht="24" customHeight="1">
      <c r="B46" s="83"/>
      <c r="C46" s="143">
        <v>64</v>
      </c>
      <c r="D46" s="149" t="s">
        <v>158</v>
      </c>
      <c r="E46" s="85" t="s">
        <v>159</v>
      </c>
      <c r="F46" s="85" t="s">
        <v>39</v>
      </c>
      <c r="G46" s="86" t="s">
        <v>160</v>
      </c>
      <c r="H46" s="85">
        <v>1953</v>
      </c>
      <c r="I46" s="85" t="s">
        <v>56</v>
      </c>
      <c r="M46" s="87">
        <v>0.0001905092592592593</v>
      </c>
      <c r="N46" s="88">
        <v>1.689814814814818E-05</v>
      </c>
      <c r="O46" s="89" t="s">
        <v>43</v>
      </c>
      <c r="P46" s="87">
        <v>0.00010081018518518519</v>
      </c>
      <c r="Q46" s="88">
        <v>4.965277777777779E-05</v>
      </c>
      <c r="R46" s="90">
        <v>429</v>
      </c>
      <c r="S46" s="91">
        <v>0</v>
      </c>
      <c r="T46" s="91">
        <v>0</v>
      </c>
      <c r="U46" s="92">
        <v>0</v>
      </c>
      <c r="V46" s="90" t="s">
        <v>96</v>
      </c>
      <c r="W46" s="87">
        <v>0.00010914351851851852</v>
      </c>
      <c r="X46" s="88">
        <v>2.9745370370370367E-05</v>
      </c>
      <c r="Y46" s="89">
        <v>257</v>
      </c>
      <c r="Z46" s="89">
        <v>0</v>
      </c>
      <c r="AA46" s="89">
        <v>0</v>
      </c>
      <c r="AB46" s="89">
        <v>0</v>
      </c>
      <c r="AC46" s="89">
        <v>0</v>
      </c>
      <c r="AD46" s="93" t="s">
        <v>96</v>
      </c>
      <c r="AF46" s="9">
        <v>40</v>
      </c>
    </row>
    <row r="47" spans="2:32" ht="24" customHeight="1">
      <c r="B47" s="46"/>
      <c r="C47" s="143">
        <v>65</v>
      </c>
      <c r="D47" s="149" t="s">
        <v>122</v>
      </c>
      <c r="E47" s="145" t="s">
        <v>123</v>
      </c>
      <c r="F47" s="13" t="s">
        <v>39</v>
      </c>
      <c r="G47" s="13" t="s">
        <v>124</v>
      </c>
      <c r="H47" s="12">
        <v>1958</v>
      </c>
      <c r="I47" s="12" t="s">
        <v>56</v>
      </c>
      <c r="J47" s="60"/>
      <c r="K47" s="60"/>
      <c r="L47" s="60"/>
      <c r="M47" s="16">
        <v>0.00018842592592592595</v>
      </c>
      <c r="N47" s="17">
        <v>1.4814814814814834E-05</v>
      </c>
      <c r="O47" s="18" t="s">
        <v>43</v>
      </c>
      <c r="P47" s="16">
        <v>0.00017719907407407406</v>
      </c>
      <c r="Q47" s="17">
        <v>2.6736111111111085E-05</v>
      </c>
      <c r="R47" s="19">
        <v>231</v>
      </c>
      <c r="S47" s="20">
        <v>0.0017603125000000275</v>
      </c>
      <c r="T47" s="20">
        <v>3.104166666673125E-05</v>
      </c>
      <c r="U47" s="21">
        <v>0.0002180555555555408</v>
      </c>
      <c r="V47" s="19">
        <v>2152.2000000004305</v>
      </c>
      <c r="W47" s="16">
        <v>0</v>
      </c>
      <c r="X47" s="17">
        <v>0.0001388888888888889</v>
      </c>
      <c r="Y47" s="18">
        <v>410</v>
      </c>
      <c r="Z47" s="18">
        <v>0</v>
      </c>
      <c r="AA47" s="18">
        <v>0</v>
      </c>
      <c r="AB47" s="18">
        <v>0</v>
      </c>
      <c r="AC47" s="18">
        <v>0</v>
      </c>
      <c r="AD47" s="24">
        <v>2793.20000000043</v>
      </c>
      <c r="AF47" s="9">
        <v>41</v>
      </c>
    </row>
    <row r="48" spans="2:32" ht="24" customHeight="1">
      <c r="B48" s="46"/>
      <c r="C48" s="143">
        <v>70</v>
      </c>
      <c r="D48" s="146" t="s">
        <v>102</v>
      </c>
      <c r="E48" s="12" t="s">
        <v>103</v>
      </c>
      <c r="F48" s="13" t="s">
        <v>39</v>
      </c>
      <c r="G48" s="13" t="s">
        <v>104</v>
      </c>
      <c r="H48" s="12">
        <v>1964</v>
      </c>
      <c r="I48" s="12" t="s">
        <v>56</v>
      </c>
      <c r="J48" s="60"/>
      <c r="K48" s="60"/>
      <c r="L48" s="60"/>
      <c r="M48" s="16">
        <v>0.00017777777777777779</v>
      </c>
      <c r="N48" s="17">
        <v>4.1666666666666686E-06</v>
      </c>
      <c r="O48" s="18" t="s">
        <v>43</v>
      </c>
      <c r="P48" s="16">
        <v>0.0001707175925925926</v>
      </c>
      <c r="Q48" s="17">
        <v>2.0254629629629615E-05</v>
      </c>
      <c r="R48" s="19">
        <v>175</v>
      </c>
      <c r="S48" s="20">
        <v>0.0015710416666666616</v>
      </c>
      <c r="T48" s="20">
        <v>0.0002706018518519038</v>
      </c>
      <c r="U48" s="21">
        <v>0.0002882986111110153</v>
      </c>
      <c r="V48" s="19">
        <v>4828.89999999962</v>
      </c>
      <c r="W48" s="16">
        <v>0.00014907407407407407</v>
      </c>
      <c r="X48" s="17">
        <v>1.0185185185185178E-05</v>
      </c>
      <c r="Y48" s="18">
        <v>87.99999999999993</v>
      </c>
      <c r="Z48" s="18">
        <v>0</v>
      </c>
      <c r="AA48" s="18">
        <v>0</v>
      </c>
      <c r="AB48" s="18">
        <v>0</v>
      </c>
      <c r="AC48" s="18">
        <v>0</v>
      </c>
      <c r="AD48" s="24">
        <v>5091.89999999962</v>
      </c>
      <c r="AF48" s="9">
        <v>42</v>
      </c>
    </row>
    <row r="49" spans="2:32" ht="24" customHeight="1">
      <c r="B49" s="94"/>
      <c r="C49" s="143">
        <v>75</v>
      </c>
      <c r="D49" s="146" t="s">
        <v>71</v>
      </c>
      <c r="E49" s="60" t="s">
        <v>72</v>
      </c>
      <c r="F49" s="60" t="s">
        <v>39</v>
      </c>
      <c r="G49" s="60" t="s">
        <v>73</v>
      </c>
      <c r="H49" s="60">
        <v>1970</v>
      </c>
      <c r="I49" s="60" t="s">
        <v>56</v>
      </c>
      <c r="J49" s="60"/>
      <c r="K49" s="60"/>
      <c r="L49" s="60"/>
      <c r="M49" s="16">
        <v>0.00017766203703703702</v>
      </c>
      <c r="N49" s="17">
        <v>4.050925925925901E-06</v>
      </c>
      <c r="O49" s="95" t="s">
        <v>43</v>
      </c>
      <c r="P49" s="16">
        <v>0.00021793981481481482</v>
      </c>
      <c r="Q49" s="17">
        <v>6.747685185185185E-05</v>
      </c>
      <c r="R49" s="19">
        <v>583</v>
      </c>
      <c r="S49" s="20">
        <v>0.0014445023148147995</v>
      </c>
      <c r="T49" s="20">
        <v>9.131944444407125E-06</v>
      </c>
      <c r="U49" s="21">
        <v>2.3055555555540064E-05</v>
      </c>
      <c r="V49" s="19">
        <v>278.0999999995437</v>
      </c>
      <c r="W49" s="16">
        <v>0.0001699074074074074</v>
      </c>
      <c r="X49" s="17">
        <v>3.101851851851852E-05</v>
      </c>
      <c r="Y49" s="95">
        <v>268</v>
      </c>
      <c r="Z49" s="95">
        <v>0</v>
      </c>
      <c r="AA49" s="95">
        <v>0</v>
      </c>
      <c r="AB49" s="95">
        <v>0</v>
      </c>
      <c r="AC49" s="95">
        <v>0</v>
      </c>
      <c r="AD49" s="24">
        <v>1129.0999999995438</v>
      </c>
      <c r="AF49" s="9">
        <v>43</v>
      </c>
    </row>
    <row r="50" spans="2:32" ht="24" customHeight="1">
      <c r="B50" s="94"/>
      <c r="C50" s="143">
        <v>76</v>
      </c>
      <c r="D50" s="150" t="s">
        <v>174</v>
      </c>
      <c r="E50" s="60" t="s">
        <v>175</v>
      </c>
      <c r="F50" s="60" t="s">
        <v>39</v>
      </c>
      <c r="G50" s="60" t="s">
        <v>176</v>
      </c>
      <c r="H50" s="60">
        <v>1972</v>
      </c>
      <c r="I50" s="60" t="s">
        <v>56</v>
      </c>
      <c r="J50" s="60"/>
      <c r="K50" s="60"/>
      <c r="L50" s="60"/>
      <c r="M50" s="96">
        <v>0.0001300925925925926</v>
      </c>
      <c r="N50" s="96">
        <v>4.3518518518518526E-05</v>
      </c>
      <c r="O50" s="55" t="s">
        <v>43</v>
      </c>
      <c r="P50" s="96">
        <v>9.768518518518518E-05</v>
      </c>
      <c r="Q50" s="96">
        <v>5.27777777777778E-05</v>
      </c>
      <c r="R50" s="97">
        <v>456</v>
      </c>
      <c r="S50" s="98">
        <v>0.001082152777777734</v>
      </c>
      <c r="T50" s="98">
        <v>6.591435185193673E-05</v>
      </c>
      <c r="U50" s="98">
        <v>0.4940047685185185</v>
      </c>
      <c r="V50" s="97">
        <v>8068</v>
      </c>
      <c r="W50" s="99">
        <v>9.62962962962963E-05</v>
      </c>
      <c r="X50" s="99">
        <v>4.259259259259259E-05</v>
      </c>
      <c r="Y50" s="97">
        <v>368</v>
      </c>
      <c r="Z50" s="97">
        <v>0</v>
      </c>
      <c r="AA50" s="97">
        <v>0</v>
      </c>
      <c r="AB50" s="97">
        <v>0</v>
      </c>
      <c r="AC50" s="97">
        <v>0</v>
      </c>
      <c r="AD50" s="114">
        <v>8892</v>
      </c>
      <c r="AF50" s="9">
        <v>44</v>
      </c>
    </row>
    <row r="51" spans="2:32" ht="24" customHeight="1">
      <c r="B51" s="94"/>
      <c r="C51" s="143">
        <v>77</v>
      </c>
      <c r="D51" s="150" t="s">
        <v>171</v>
      </c>
      <c r="E51" s="60" t="s">
        <v>172</v>
      </c>
      <c r="F51" s="60" t="s">
        <v>39</v>
      </c>
      <c r="G51" s="60" t="s">
        <v>173</v>
      </c>
      <c r="H51" s="60">
        <v>1973</v>
      </c>
      <c r="I51" s="60" t="s">
        <v>56</v>
      </c>
      <c r="J51" s="60"/>
      <c r="K51" s="60"/>
      <c r="L51" s="60"/>
      <c r="M51" s="96">
        <v>0.00017881944444444445</v>
      </c>
      <c r="N51" s="96">
        <v>5.208333333333329E-06</v>
      </c>
      <c r="O51" s="55" t="s">
        <v>43</v>
      </c>
      <c r="P51" s="96">
        <v>0.00017037037037037037</v>
      </c>
      <c r="Q51" s="96">
        <v>1.9907407407407395E-05</v>
      </c>
      <c r="R51" s="97">
        <v>172</v>
      </c>
      <c r="S51" s="98">
        <v>0.0010228703703703546</v>
      </c>
      <c r="T51" s="98">
        <v>0.49314438657407406</v>
      </c>
      <c r="U51" s="98">
        <v>0.0010228703703703546</v>
      </c>
      <c r="V51" s="97">
        <v>8068</v>
      </c>
      <c r="W51" s="99">
        <v>0.00017534722222222222</v>
      </c>
      <c r="X51" s="99">
        <v>3.645833333333333E-05</v>
      </c>
      <c r="Y51" s="97">
        <v>315</v>
      </c>
      <c r="Z51" s="97">
        <v>0</v>
      </c>
      <c r="AA51" s="97">
        <v>0</v>
      </c>
      <c r="AB51" s="97">
        <v>0</v>
      </c>
      <c r="AC51" s="97">
        <v>0</v>
      </c>
      <c r="AD51" s="114">
        <v>8555</v>
      </c>
      <c r="AF51" s="9">
        <v>45</v>
      </c>
    </row>
    <row r="52" spans="2:32" ht="24" customHeight="1">
      <c r="B52" s="94"/>
      <c r="C52" s="151">
        <v>78</v>
      </c>
      <c r="D52" s="152" t="s">
        <v>113</v>
      </c>
      <c r="E52" s="60" t="s">
        <v>114</v>
      </c>
      <c r="F52" s="60" t="s">
        <v>39</v>
      </c>
      <c r="G52" s="60" t="s">
        <v>115</v>
      </c>
      <c r="H52" s="60">
        <v>1974</v>
      </c>
      <c r="I52" s="60" t="s">
        <v>56</v>
      </c>
      <c r="J52" s="60"/>
      <c r="K52" s="60"/>
      <c r="L52" s="60"/>
      <c r="M52" s="96">
        <v>0.00012743055555555557</v>
      </c>
      <c r="N52" s="96">
        <v>4.618055555555555E-05</v>
      </c>
      <c r="O52" s="55" t="s">
        <v>43</v>
      </c>
      <c r="P52" s="96">
        <v>0.00013796296296296297</v>
      </c>
      <c r="Q52" s="96">
        <v>1.2500000000000006E-05</v>
      </c>
      <c r="R52" s="97">
        <v>108</v>
      </c>
      <c r="S52" s="98">
        <v>0.002905266203703738</v>
      </c>
      <c r="T52" s="98">
        <v>0.0006601157407408187</v>
      </c>
      <c r="U52" s="98">
        <v>0.0013778587962963162</v>
      </c>
      <c r="V52" s="97">
        <v>17608.100000000846</v>
      </c>
      <c r="W52" s="99">
        <v>0.00015659722222222222</v>
      </c>
      <c r="X52" s="99">
        <v>1.7708333333333335E-05</v>
      </c>
      <c r="Y52" s="97">
        <v>153</v>
      </c>
      <c r="Z52" s="97">
        <v>0</v>
      </c>
      <c r="AA52" s="97">
        <v>0</v>
      </c>
      <c r="AB52" s="97">
        <v>0</v>
      </c>
      <c r="AC52" s="97">
        <v>0</v>
      </c>
      <c r="AD52" s="114">
        <v>17869.100000000846</v>
      </c>
      <c r="AF52" s="9">
        <v>46</v>
      </c>
    </row>
    <row r="53" spans="2:32" ht="24" customHeight="1">
      <c r="B53" s="94"/>
      <c r="C53" s="143">
        <v>80</v>
      </c>
      <c r="D53" s="144" t="s">
        <v>169</v>
      </c>
      <c r="E53" s="60"/>
      <c r="F53" s="60" t="s">
        <v>39</v>
      </c>
      <c r="G53" s="60" t="s">
        <v>170</v>
      </c>
      <c r="H53" s="60">
        <v>1975</v>
      </c>
      <c r="I53" s="60" t="s">
        <v>56</v>
      </c>
      <c r="J53" s="60"/>
      <c r="K53" s="60"/>
      <c r="L53" s="60"/>
      <c r="M53" s="96">
        <v>0.00018055555555555555</v>
      </c>
      <c r="N53" s="96">
        <v>6.9444444444444295E-06</v>
      </c>
      <c r="O53" s="55" t="s">
        <v>43</v>
      </c>
      <c r="P53" s="96">
        <v>0.0001710300925925612</v>
      </c>
      <c r="Q53" s="96">
        <v>2.0567129629598215E-05</v>
      </c>
      <c r="R53" s="97">
        <v>177.6999999997286</v>
      </c>
      <c r="S53" s="98">
        <v>0.0014150810185185048</v>
      </c>
      <c r="T53" s="98">
        <v>4.122685185187214E-05</v>
      </c>
      <c r="U53" s="98">
        <v>0.4953273611111111</v>
      </c>
      <c r="V53" s="97">
        <v>8068</v>
      </c>
      <c r="W53" s="99">
        <v>0.00014560185185185184</v>
      </c>
      <c r="X53" s="99">
        <v>6.7129629629629494E-06</v>
      </c>
      <c r="Y53" s="97">
        <v>57.999999999999886</v>
      </c>
      <c r="Z53" s="97">
        <v>0</v>
      </c>
      <c r="AA53" s="97">
        <v>0</v>
      </c>
      <c r="AB53" s="97">
        <v>0</v>
      </c>
      <c r="AC53" s="97">
        <v>0</v>
      </c>
      <c r="AD53" s="114">
        <v>8303.699999999728</v>
      </c>
      <c r="AF53" s="9">
        <v>47</v>
      </c>
    </row>
    <row r="54" spans="2:32" ht="24" customHeight="1">
      <c r="B54" s="94"/>
      <c r="C54" s="143">
        <v>81</v>
      </c>
      <c r="D54" s="145" t="s">
        <v>161</v>
      </c>
      <c r="E54" s="60" t="s">
        <v>162</v>
      </c>
      <c r="F54" s="60" t="s">
        <v>39</v>
      </c>
      <c r="G54" s="60" t="s">
        <v>163</v>
      </c>
      <c r="H54" s="60">
        <v>1978</v>
      </c>
      <c r="I54" s="60" t="s">
        <v>56</v>
      </c>
      <c r="J54" s="60"/>
      <c r="K54" s="60"/>
      <c r="L54" s="60"/>
      <c r="M54" s="96">
        <v>0.00017604166666666669</v>
      </c>
      <c r="N54" s="96">
        <v>2.430555555555568E-06</v>
      </c>
      <c r="O54" s="55" t="s">
        <v>43</v>
      </c>
      <c r="P54" s="96">
        <v>0.00013576388888888888</v>
      </c>
      <c r="Q54" s="96">
        <v>1.4699074074074094E-05</v>
      </c>
      <c r="R54" s="97">
        <v>127</v>
      </c>
      <c r="S54" s="98">
        <v>0.0015196759259259451</v>
      </c>
      <c r="T54" s="98">
        <v>0.00023951388888887593</v>
      </c>
      <c r="U54" s="98">
        <v>0.0003376851851852325</v>
      </c>
      <c r="V54" s="97">
        <v>4987.0000000002965</v>
      </c>
      <c r="W54" s="99">
        <v>0.00012476851851851852</v>
      </c>
      <c r="X54" s="99">
        <v>1.4120370370370366E-05</v>
      </c>
      <c r="Y54" s="97">
        <v>122</v>
      </c>
      <c r="Z54" s="97">
        <v>0</v>
      </c>
      <c r="AA54" s="97">
        <v>0</v>
      </c>
      <c r="AB54" s="97">
        <v>0</v>
      </c>
      <c r="AC54" s="97">
        <v>0</v>
      </c>
      <c r="AD54" s="114">
        <v>5236.0000000002965</v>
      </c>
      <c r="AF54" s="9">
        <v>48</v>
      </c>
    </row>
    <row r="55" spans="2:32" ht="24" customHeight="1">
      <c r="B55" s="94"/>
      <c r="C55" s="143">
        <v>82</v>
      </c>
      <c r="D55" s="148" t="s">
        <v>63</v>
      </c>
      <c r="E55" s="60"/>
      <c r="F55" s="60" t="s">
        <v>54</v>
      </c>
      <c r="G55" s="60" t="s">
        <v>64</v>
      </c>
      <c r="H55" s="60">
        <v>1981</v>
      </c>
      <c r="I55" s="60" t="s">
        <v>56</v>
      </c>
      <c r="J55" s="60"/>
      <c r="K55" s="60"/>
      <c r="L55" s="60"/>
      <c r="M55" s="96">
        <v>0.00012534722222222222</v>
      </c>
      <c r="N55" s="96">
        <v>4.8263888888888895E-05</v>
      </c>
      <c r="O55" s="55" t="s">
        <v>43</v>
      </c>
      <c r="P55" s="96">
        <v>0.00015810185185185184</v>
      </c>
      <c r="Q55" s="96">
        <v>7.63888888888887E-06</v>
      </c>
      <c r="R55" s="97">
        <v>65.99999999999983</v>
      </c>
      <c r="S55" s="98">
        <v>0.0015064930555555578</v>
      </c>
      <c r="T55" s="98">
        <v>4.331018518516361E-05</v>
      </c>
      <c r="U55" s="98">
        <v>4.965277777774224E-05</v>
      </c>
      <c r="V55" s="97">
        <v>803.1999999995065</v>
      </c>
      <c r="W55" s="99">
        <v>0.00015416666666666666</v>
      </c>
      <c r="X55" s="99">
        <v>1.5277777777777767E-05</v>
      </c>
      <c r="Y55" s="97">
        <v>132</v>
      </c>
      <c r="Z55" s="97">
        <v>0</v>
      </c>
      <c r="AA55" s="97">
        <v>0</v>
      </c>
      <c r="AB55" s="97">
        <v>0</v>
      </c>
      <c r="AC55" s="97">
        <v>0</v>
      </c>
      <c r="AD55" s="114">
        <v>1001.1999999995063</v>
      </c>
      <c r="AF55" s="9">
        <v>49</v>
      </c>
    </row>
  </sheetData>
  <sheetProtection password="CC37" sheet="1" objects="1" selectLockedCells="1" selectUnlockedCells="1"/>
  <mergeCells count="36">
    <mergeCell ref="A1:AD1"/>
    <mergeCell ref="A2:A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O4"/>
    <mergeCell ref="P4:R4"/>
    <mergeCell ref="AD4:AD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S4:V4"/>
    <mergeCell ref="W4:Y4"/>
    <mergeCell ref="V5:V6"/>
    <mergeCell ref="W5:W6"/>
    <mergeCell ref="X5:X6"/>
    <mergeCell ref="Y5:Y6"/>
    <mergeCell ref="Z4:Z6"/>
    <mergeCell ref="AA4:AA6"/>
    <mergeCell ref="AB4:AB6"/>
    <mergeCell ref="AC4:AC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AC58"/>
  <sheetViews>
    <sheetView zoomScale="70" zoomScaleNormal="70" workbookViewId="0" topLeftCell="A1">
      <pane xSplit="8" ySplit="6" topLeftCell="R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E10" sqref="E10"/>
    </sheetView>
  </sheetViews>
  <sheetFormatPr defaultColWidth="9.140625" defaultRowHeight="12.75"/>
  <cols>
    <col min="1" max="1" width="4.421875" style="32" hidden="1" customWidth="1"/>
    <col min="2" max="2" width="5.8515625" style="64" customWidth="1"/>
    <col min="3" max="3" width="6.140625" style="36" customWidth="1"/>
    <col min="4" max="4" width="22.57421875" style="36" customWidth="1"/>
    <col min="5" max="5" width="25.00390625" style="36" customWidth="1"/>
    <col min="6" max="6" width="8.00390625" style="36" customWidth="1"/>
    <col min="7" max="7" width="27.57421875" style="36" customWidth="1"/>
    <col min="8" max="9" width="6.28125" style="36" customWidth="1"/>
    <col min="10" max="12" width="6.28125" style="36" hidden="1" customWidth="1"/>
    <col min="13" max="13" width="10.140625" style="40" customWidth="1"/>
    <col min="14" max="14" width="11.28125" style="9" customWidth="1"/>
    <col min="15" max="15" width="12.421875" style="9" customWidth="1"/>
    <col min="16" max="16" width="10.00390625" style="9" customWidth="1"/>
    <col min="17" max="17" width="7.57421875" style="9" customWidth="1"/>
    <col min="18" max="18" width="7.7109375" style="9" customWidth="1"/>
    <col min="19" max="19" width="7.140625" style="9" customWidth="1"/>
    <col min="20" max="20" width="11.8515625" style="9" customWidth="1"/>
    <col min="21" max="22" width="10.00390625" style="9" customWidth="1"/>
    <col min="23" max="23" width="16.140625" style="9" customWidth="1"/>
    <col min="24" max="24" width="6.7109375" style="9" customWidth="1"/>
    <col min="25" max="25" width="6.28125" style="9" customWidth="1"/>
    <col min="26" max="26" width="11.8515625" style="9" customWidth="1"/>
    <col min="27" max="29" width="10.28125" style="9" customWidth="1"/>
    <col min="30" max="30" width="13.28125" style="9" customWidth="1"/>
    <col min="31" max="31" width="12.140625" style="9" customWidth="1"/>
    <col min="32" max="32" width="13.28125" style="9" customWidth="1"/>
    <col min="33" max="33" width="7.7109375" style="9" customWidth="1"/>
    <col min="34" max="34" width="7.8515625" style="9" customWidth="1"/>
    <col min="35" max="35" width="9.140625" style="9" customWidth="1"/>
    <col min="36" max="36" width="12.00390625" style="9" customWidth="1"/>
    <col min="37" max="37" width="12.140625" style="9" customWidth="1"/>
    <col min="38" max="38" width="9.140625" style="9" customWidth="1"/>
    <col min="39" max="39" width="10.00390625" style="9" customWidth="1"/>
    <col min="40" max="40" width="10.140625" style="9" customWidth="1"/>
    <col min="41" max="41" width="8.57421875" style="9" customWidth="1"/>
    <col min="42" max="42" width="12.421875" style="9" customWidth="1"/>
    <col min="43" max="43" width="11.00390625" style="9" customWidth="1"/>
    <col min="44" max="44" width="9.140625" style="9" customWidth="1"/>
    <col min="45" max="45" width="11.421875" style="9" customWidth="1"/>
    <col min="46" max="16384" width="9.140625" style="9" customWidth="1"/>
  </cols>
  <sheetData>
    <row r="1" spans="1:29" s="2" customFormat="1" ht="36.75" customHeight="1">
      <c r="A1" s="174" t="s">
        <v>199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"/>
      <c r="AC1" s="1"/>
    </row>
    <row r="2" spans="1:29" s="2" customFormat="1" ht="12.75" customHeight="1">
      <c r="A2" s="4"/>
      <c r="B2" s="77"/>
      <c r="C2" s="5"/>
      <c r="D2" s="5"/>
      <c r="E2" s="5"/>
      <c r="F2" s="5"/>
      <c r="G2" s="5"/>
      <c r="H2" s="5"/>
      <c r="I2" s="5"/>
      <c r="J2" s="5"/>
      <c r="K2" s="5"/>
      <c r="L2" s="5"/>
      <c r="M2" s="244">
        <v>40054</v>
      </c>
      <c r="N2" s="244"/>
      <c r="O2" s="244"/>
      <c r="P2" s="244"/>
      <c r="Q2" s="244"/>
      <c r="R2" s="244"/>
      <c r="S2" s="244"/>
      <c r="T2" s="244"/>
      <c r="U2" s="246">
        <v>40055</v>
      </c>
      <c r="V2" s="246"/>
      <c r="W2" s="246"/>
      <c r="X2" s="246"/>
      <c r="Y2" s="246"/>
      <c r="Z2" s="246"/>
      <c r="AA2" s="73"/>
      <c r="AB2" s="74"/>
      <c r="AC2" s="74"/>
    </row>
    <row r="3" spans="1:29" s="2" customFormat="1" ht="12.75" customHeight="1" thickBot="1">
      <c r="A3" s="6"/>
      <c r="B3" s="78"/>
      <c r="C3" s="7"/>
      <c r="D3" s="7"/>
      <c r="E3" s="7"/>
      <c r="F3" s="7"/>
      <c r="G3" s="7"/>
      <c r="H3" s="7"/>
      <c r="I3" s="7"/>
      <c r="J3" s="7"/>
      <c r="K3" s="7"/>
      <c r="L3" s="7"/>
      <c r="M3" s="245"/>
      <c r="N3" s="245"/>
      <c r="O3" s="245"/>
      <c r="P3" s="245"/>
      <c r="Q3" s="245"/>
      <c r="R3" s="245"/>
      <c r="S3" s="245"/>
      <c r="T3" s="245"/>
      <c r="U3" s="247"/>
      <c r="V3" s="247"/>
      <c r="W3" s="247"/>
      <c r="X3" s="247"/>
      <c r="Y3" s="247"/>
      <c r="Z3" s="247"/>
      <c r="AA3" s="75"/>
      <c r="AB3" s="74"/>
      <c r="AC3" s="74"/>
    </row>
    <row r="4" spans="1:29" ht="15.75" customHeight="1">
      <c r="A4" s="179" t="s">
        <v>0</v>
      </c>
      <c r="B4" s="248" t="s">
        <v>0</v>
      </c>
      <c r="C4" s="185" t="s">
        <v>1</v>
      </c>
      <c r="D4" s="188" t="s">
        <v>2</v>
      </c>
      <c r="E4" s="188" t="s">
        <v>3</v>
      </c>
      <c r="F4" s="188" t="s">
        <v>4</v>
      </c>
      <c r="G4" s="188" t="s">
        <v>5</v>
      </c>
      <c r="H4" s="191" t="s">
        <v>6</v>
      </c>
      <c r="I4" s="172" t="s">
        <v>7</v>
      </c>
      <c r="J4" s="172" t="s">
        <v>8</v>
      </c>
      <c r="K4" s="172" t="s">
        <v>9</v>
      </c>
      <c r="L4" s="172" t="s">
        <v>10</v>
      </c>
      <c r="M4" s="8" t="s">
        <v>190</v>
      </c>
      <c r="N4" s="8" t="s">
        <v>190</v>
      </c>
      <c r="O4" s="8" t="s">
        <v>191</v>
      </c>
      <c r="P4" s="8" t="s">
        <v>190</v>
      </c>
      <c r="Q4" s="154" t="s">
        <v>21</v>
      </c>
      <c r="R4" s="154" t="s">
        <v>22</v>
      </c>
      <c r="S4" s="154" t="s">
        <v>23</v>
      </c>
      <c r="T4" s="157" t="s">
        <v>24</v>
      </c>
      <c r="U4" s="8" t="s">
        <v>190</v>
      </c>
      <c r="V4" s="8" t="s">
        <v>190</v>
      </c>
      <c r="W4" s="8" t="s">
        <v>192</v>
      </c>
      <c r="X4" s="154" t="s">
        <v>21</v>
      </c>
      <c r="Y4" s="154" t="s">
        <v>23</v>
      </c>
      <c r="Z4" s="157" t="s">
        <v>24</v>
      </c>
      <c r="AA4" s="169" t="s">
        <v>29</v>
      </c>
      <c r="AB4" s="169" t="s">
        <v>30</v>
      </c>
      <c r="AC4" s="169" t="s">
        <v>31</v>
      </c>
    </row>
    <row r="5" spans="1:29" ht="15.75" customHeight="1">
      <c r="A5" s="180"/>
      <c r="B5" s="249"/>
      <c r="C5" s="186"/>
      <c r="D5" s="189"/>
      <c r="E5" s="189"/>
      <c r="F5" s="189"/>
      <c r="G5" s="189"/>
      <c r="H5" s="192"/>
      <c r="I5" s="173"/>
      <c r="J5" s="173"/>
      <c r="K5" s="173"/>
      <c r="L5" s="173"/>
      <c r="M5" s="167" t="s">
        <v>34</v>
      </c>
      <c r="N5" s="167" t="s">
        <v>34</v>
      </c>
      <c r="O5" s="167" t="s">
        <v>34</v>
      </c>
      <c r="P5" s="167" t="s">
        <v>34</v>
      </c>
      <c r="Q5" s="155"/>
      <c r="R5" s="155"/>
      <c r="S5" s="155"/>
      <c r="T5" s="158"/>
      <c r="U5" s="167" t="s">
        <v>34</v>
      </c>
      <c r="V5" s="167" t="s">
        <v>34</v>
      </c>
      <c r="W5" s="167" t="s">
        <v>34</v>
      </c>
      <c r="X5" s="155"/>
      <c r="Y5" s="155"/>
      <c r="Z5" s="158"/>
      <c r="AA5" s="170"/>
      <c r="AB5" s="170"/>
      <c r="AC5" s="170"/>
    </row>
    <row r="6" spans="1:29" ht="16.5" customHeight="1">
      <c r="A6" s="181"/>
      <c r="B6" s="250"/>
      <c r="C6" s="187"/>
      <c r="D6" s="190"/>
      <c r="E6" s="190"/>
      <c r="F6" s="190"/>
      <c r="G6" s="190"/>
      <c r="H6" s="193"/>
      <c r="I6" s="173"/>
      <c r="J6" s="173"/>
      <c r="K6" s="173"/>
      <c r="L6" s="173"/>
      <c r="M6" s="168"/>
      <c r="N6" s="168"/>
      <c r="O6" s="168"/>
      <c r="P6" s="168"/>
      <c r="Q6" s="156"/>
      <c r="R6" s="156"/>
      <c r="S6" s="156"/>
      <c r="T6" s="159"/>
      <c r="U6" s="168"/>
      <c r="V6" s="168"/>
      <c r="W6" s="168"/>
      <c r="X6" s="156"/>
      <c r="Y6" s="156"/>
      <c r="Z6" s="159"/>
      <c r="AA6" s="170"/>
      <c r="AB6" s="170"/>
      <c r="AC6" s="170"/>
    </row>
    <row r="7" spans="2:29" ht="21.75" customHeight="1">
      <c r="B7" s="79">
        <v>12</v>
      </c>
      <c r="C7" s="11">
        <v>55</v>
      </c>
      <c r="D7" s="12" t="s">
        <v>111</v>
      </c>
      <c r="E7" s="33"/>
      <c r="F7" s="13" t="s">
        <v>54</v>
      </c>
      <c r="G7" s="13" t="s">
        <v>112</v>
      </c>
      <c r="H7" s="13">
        <v>1950</v>
      </c>
      <c r="I7" s="12" t="s">
        <v>82</v>
      </c>
      <c r="J7" s="35"/>
      <c r="K7" s="35"/>
      <c r="L7" s="35"/>
      <c r="M7" s="18">
        <v>1.999999999999988</v>
      </c>
      <c r="N7" s="19">
        <v>4.99999999999997</v>
      </c>
      <c r="O7" s="19">
        <v>151.99999999955693</v>
      </c>
      <c r="P7" s="18">
        <v>48.999999999999936</v>
      </c>
      <c r="Q7" s="18">
        <v>0</v>
      </c>
      <c r="R7" s="18">
        <v>0</v>
      </c>
      <c r="S7" s="18">
        <v>0</v>
      </c>
      <c r="T7" s="18">
        <v>0</v>
      </c>
      <c r="U7" s="18">
        <v>57.00000000000012</v>
      </c>
      <c r="V7" s="18">
        <v>1.9999999999997538</v>
      </c>
      <c r="W7" s="18">
        <v>890.0999999999859</v>
      </c>
      <c r="X7" s="18">
        <v>0</v>
      </c>
      <c r="Y7" s="18">
        <v>0</v>
      </c>
      <c r="Z7" s="18"/>
      <c r="AA7" s="24">
        <f>M7+N7+O7+P7+Q7+R7+S7+T7</f>
        <v>207.99999999955685</v>
      </c>
      <c r="AB7" s="24">
        <f>U7+V7+W7</f>
        <v>949.0999999999858</v>
      </c>
      <c r="AC7" s="24">
        <f>AA7+AB7</f>
        <v>1157.0999999995427</v>
      </c>
    </row>
    <row r="8" spans="2:29" ht="18.75" customHeight="1">
      <c r="B8" s="79">
        <v>20</v>
      </c>
      <c r="C8" s="11">
        <v>51</v>
      </c>
      <c r="D8" s="13" t="s">
        <v>80</v>
      </c>
      <c r="E8" s="13"/>
      <c r="F8" s="12" t="s">
        <v>39</v>
      </c>
      <c r="G8" s="13" t="s">
        <v>81</v>
      </c>
      <c r="H8" s="13">
        <v>1948</v>
      </c>
      <c r="I8" s="12" t="s">
        <v>82</v>
      </c>
      <c r="J8" s="35"/>
      <c r="K8" s="35"/>
      <c r="L8" s="35"/>
      <c r="M8" s="18">
        <v>88.99999999999993</v>
      </c>
      <c r="N8" s="19">
        <v>75.99999999999977</v>
      </c>
      <c r="O8" s="19">
        <v>121.19999999983477</v>
      </c>
      <c r="P8" s="18">
        <v>85.99999999999972</v>
      </c>
      <c r="Q8" s="18">
        <v>0</v>
      </c>
      <c r="R8" s="18">
        <v>0</v>
      </c>
      <c r="S8" s="18">
        <v>0</v>
      </c>
      <c r="T8" s="18">
        <v>0</v>
      </c>
      <c r="U8" s="18">
        <v>98.99999999999987</v>
      </c>
      <c r="V8" s="18">
        <v>33.999999999999794</v>
      </c>
      <c r="W8" s="18">
        <v>3367.999999999792</v>
      </c>
      <c r="X8" s="18">
        <v>0</v>
      </c>
      <c r="Y8" s="18">
        <v>0</v>
      </c>
      <c r="Z8" s="18"/>
      <c r="AA8" s="24">
        <f>M8+N8+O8+P8+Q8+R8+S8+T8</f>
        <v>372.19999999983423</v>
      </c>
      <c r="AB8" s="24">
        <f>U8+V8+W8</f>
        <v>3500.9999999997917</v>
      </c>
      <c r="AC8" s="24">
        <f>AA8+AB8</f>
        <v>3873.199999999626</v>
      </c>
    </row>
    <row r="9" spans="2:29" ht="21.75" customHeight="1">
      <c r="B9" s="79"/>
      <c r="C9" s="11">
        <v>52</v>
      </c>
      <c r="D9" s="12" t="s">
        <v>150</v>
      </c>
      <c r="E9" s="12"/>
      <c r="F9" s="12" t="s">
        <v>39</v>
      </c>
      <c r="G9" s="13" t="s">
        <v>151</v>
      </c>
      <c r="H9" s="12">
        <v>1956</v>
      </c>
      <c r="I9" s="12" t="s">
        <v>82</v>
      </c>
      <c r="J9" s="35"/>
      <c r="K9" s="35"/>
      <c r="L9" s="35"/>
      <c r="M9" s="18">
        <v>26.999999999999837</v>
      </c>
      <c r="N9" s="19">
        <v>44</v>
      </c>
      <c r="O9" s="19">
        <v>247.20000000113984</v>
      </c>
      <c r="P9" s="18">
        <v>199</v>
      </c>
      <c r="Q9" s="18">
        <v>0</v>
      </c>
      <c r="R9" s="18">
        <v>0</v>
      </c>
      <c r="S9" s="18">
        <v>100</v>
      </c>
      <c r="T9" s="18">
        <v>0</v>
      </c>
      <c r="U9" s="18" t="s">
        <v>96</v>
      </c>
      <c r="V9" s="18" t="s">
        <v>96</v>
      </c>
      <c r="W9" s="18" t="s">
        <v>96</v>
      </c>
      <c r="X9" s="18">
        <v>0</v>
      </c>
      <c r="Y9" s="18">
        <v>0</v>
      </c>
      <c r="Z9" s="18"/>
      <c r="AA9" s="24">
        <f>M9+N9+O9+P9+Q9+R9+S9+T9</f>
        <v>617.2000000011396</v>
      </c>
      <c r="AB9" s="24" t="s">
        <v>96</v>
      </c>
      <c r="AC9" s="24" t="s">
        <v>96</v>
      </c>
    </row>
    <row r="10" spans="2:29" ht="21.75" customHeight="1">
      <c r="B10" s="79"/>
      <c r="C10" s="11">
        <v>59</v>
      </c>
      <c r="D10" s="13" t="s">
        <v>152</v>
      </c>
      <c r="E10" s="13" t="s">
        <v>200</v>
      </c>
      <c r="F10" s="12" t="s">
        <v>39</v>
      </c>
      <c r="G10" s="13" t="s">
        <v>153</v>
      </c>
      <c r="H10" s="12">
        <v>1962</v>
      </c>
      <c r="I10" s="12" t="s">
        <v>82</v>
      </c>
      <c r="M10" s="18">
        <v>45.0000000000002</v>
      </c>
      <c r="N10" s="19">
        <v>109</v>
      </c>
      <c r="O10" s="19">
        <v>177.30000000080182</v>
      </c>
      <c r="P10" s="18">
        <v>199</v>
      </c>
      <c r="Q10" s="18">
        <v>0</v>
      </c>
      <c r="R10" s="18">
        <v>0</v>
      </c>
      <c r="S10" s="18">
        <v>100</v>
      </c>
      <c r="T10" s="18">
        <v>0</v>
      </c>
      <c r="U10" s="18" t="s">
        <v>96</v>
      </c>
      <c r="V10" s="18" t="s">
        <v>96</v>
      </c>
      <c r="W10" s="18" t="s">
        <v>96</v>
      </c>
      <c r="X10" s="18">
        <v>0</v>
      </c>
      <c r="Y10" s="18">
        <v>0</v>
      </c>
      <c r="Z10" s="18"/>
      <c r="AA10" s="24">
        <f>M10+N10+O10+P10+Q10+R10+S10+T10</f>
        <v>630.300000000802</v>
      </c>
      <c r="AB10" s="24" t="s">
        <v>96</v>
      </c>
      <c r="AC10" s="24" t="s">
        <v>96</v>
      </c>
    </row>
    <row r="11" spans="2:29" ht="21.75" customHeight="1">
      <c r="B11" s="79"/>
      <c r="C11" s="11">
        <v>60</v>
      </c>
      <c r="D11" s="12" t="s">
        <v>154</v>
      </c>
      <c r="E11" s="12"/>
      <c r="F11" s="13" t="s">
        <v>39</v>
      </c>
      <c r="G11" s="13" t="s">
        <v>112</v>
      </c>
      <c r="H11" s="12">
        <v>1949</v>
      </c>
      <c r="I11" s="12" t="s">
        <v>82</v>
      </c>
      <c r="J11" s="35"/>
      <c r="K11" s="35"/>
      <c r="L11" s="35"/>
      <c r="M11" s="18">
        <v>1500</v>
      </c>
      <c r="N11" s="19">
        <v>1300</v>
      </c>
      <c r="O11" s="19" t="s">
        <v>96</v>
      </c>
      <c r="P11" s="18">
        <v>199</v>
      </c>
      <c r="Q11" s="18">
        <v>0</v>
      </c>
      <c r="R11" s="18">
        <v>0</v>
      </c>
      <c r="S11" s="18">
        <v>100</v>
      </c>
      <c r="T11" s="18">
        <v>0</v>
      </c>
      <c r="U11" s="18" t="s">
        <v>96</v>
      </c>
      <c r="V11" s="18" t="s">
        <v>96</v>
      </c>
      <c r="W11" s="18" t="s">
        <v>96</v>
      </c>
      <c r="X11" s="18">
        <v>0</v>
      </c>
      <c r="Y11" s="18">
        <v>0</v>
      </c>
      <c r="Z11" s="18"/>
      <c r="AA11" s="24" t="s">
        <v>96</v>
      </c>
      <c r="AB11" s="24" t="s">
        <v>96</v>
      </c>
      <c r="AC11" s="24" t="s">
        <v>96</v>
      </c>
    </row>
    <row r="12" ht="12.75">
      <c r="M12" s="39"/>
    </row>
    <row r="58" ht="12.75">
      <c r="T58" s="80"/>
    </row>
  </sheetData>
  <sheetProtection password="CC37" sheet="1" objects="1" selectLockedCells="1" selectUnlockedCells="1"/>
  <mergeCells count="32">
    <mergeCell ref="Z4:Z6"/>
    <mergeCell ref="AA4:AA6"/>
    <mergeCell ref="AC4:AC6"/>
    <mergeCell ref="R4:R6"/>
    <mergeCell ref="S4:S6"/>
    <mergeCell ref="T4:T6"/>
    <mergeCell ref="AB4:AB6"/>
    <mergeCell ref="V5:V6"/>
    <mergeCell ref="W5:W6"/>
    <mergeCell ref="U5:U6"/>
    <mergeCell ref="X4:X6"/>
    <mergeCell ref="Y4:Y6"/>
    <mergeCell ref="L4:L6"/>
    <mergeCell ref="Q4:Q6"/>
    <mergeCell ref="N5:N6"/>
    <mergeCell ref="M5:M6"/>
    <mergeCell ref="P5:P6"/>
    <mergeCell ref="O5:O6"/>
    <mergeCell ref="H4:H6"/>
    <mergeCell ref="I4:I6"/>
    <mergeCell ref="J4:J6"/>
    <mergeCell ref="K4:K6"/>
    <mergeCell ref="A1:AA1"/>
    <mergeCell ref="M2:T3"/>
    <mergeCell ref="U2:Z3"/>
    <mergeCell ref="A4:A6"/>
    <mergeCell ref="B4:B6"/>
    <mergeCell ref="C4:C6"/>
    <mergeCell ref="D4:D6"/>
    <mergeCell ref="E4:E6"/>
    <mergeCell ref="F4:F6"/>
    <mergeCell ref="G4:G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G205"/>
  <sheetViews>
    <sheetView zoomScale="70" zoomScaleNormal="70" workbookViewId="0" topLeftCell="A1">
      <pane xSplit="8" ySplit="6" topLeftCell="I34" activePane="bottomRight" state="frozen"/>
      <selection pane="topLeft" activeCell="A1" sqref="A1"/>
      <selection pane="topRight" activeCell="I1" sqref="I1"/>
      <selection pane="bottomLeft" activeCell="A7" sqref="A7"/>
      <selection pane="bottomRight" activeCell="Q62" sqref="Q62"/>
    </sheetView>
  </sheetViews>
  <sheetFormatPr defaultColWidth="9.140625" defaultRowHeight="12.75"/>
  <cols>
    <col min="1" max="1" width="4.421875" style="32" hidden="1" customWidth="1"/>
    <col min="2" max="2" width="5.7109375" style="32" customWidth="1"/>
    <col min="3" max="3" width="6.140625" style="36" customWidth="1"/>
    <col min="4" max="4" width="22.57421875" style="36" customWidth="1"/>
    <col min="5" max="5" width="25.00390625" style="36" customWidth="1"/>
    <col min="6" max="6" width="8.00390625" style="36" customWidth="1"/>
    <col min="7" max="7" width="27.57421875" style="36" customWidth="1"/>
    <col min="8" max="9" width="6.28125" style="36" customWidth="1"/>
    <col min="10" max="12" width="6.28125" style="36" hidden="1" customWidth="1"/>
    <col min="13" max="14" width="9.140625" style="42" hidden="1" customWidth="1"/>
    <col min="15" max="15" width="10.28125" style="9" customWidth="1"/>
    <col min="16" max="16" width="13.421875" style="9" customWidth="1"/>
    <col min="17" max="17" width="12.140625" style="9" customWidth="1"/>
    <col min="18" max="18" width="14.8515625" style="9" customWidth="1"/>
    <col min="19" max="19" width="11.57421875" style="9" customWidth="1"/>
    <col min="20" max="20" width="6.421875" style="32" customWidth="1"/>
    <col min="21" max="21" width="6.8515625" style="9" customWidth="1"/>
    <col min="22" max="22" width="8.421875" style="107" customWidth="1"/>
    <col min="23" max="24" width="12.00390625" style="107" customWidth="1"/>
    <col min="25" max="25" width="11.7109375" style="107" customWidth="1"/>
    <col min="26" max="26" width="15.421875" style="107" customWidth="1"/>
    <col min="27" max="27" width="8.7109375" style="107" customWidth="1"/>
    <col min="28" max="28" width="9.28125" style="107" customWidth="1"/>
    <col min="29" max="29" width="12.7109375" style="107" customWidth="1"/>
    <col min="30" max="30" width="13.421875" style="107" customWidth="1"/>
    <col min="31" max="32" width="15.421875" style="107" customWidth="1"/>
    <col min="33" max="16384" width="9.140625" style="9" customWidth="1"/>
  </cols>
  <sheetData>
    <row r="1" spans="1:32" s="2" customFormat="1" ht="36.75" customHeight="1">
      <c r="A1" s="174" t="s">
        <v>197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1"/>
    </row>
    <row r="2" spans="1:32" s="2" customFormat="1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36">
        <v>40054</v>
      </c>
      <c r="N2" s="237"/>
      <c r="O2" s="269">
        <v>40054</v>
      </c>
      <c r="P2" s="270"/>
      <c r="Q2" s="270"/>
      <c r="R2" s="270"/>
      <c r="S2" s="270"/>
      <c r="T2" s="270"/>
      <c r="U2" s="270"/>
      <c r="V2" s="271"/>
      <c r="W2" s="274">
        <v>40055</v>
      </c>
      <c r="X2" s="275"/>
      <c r="Y2" s="275"/>
      <c r="Z2" s="275"/>
      <c r="AA2" s="275"/>
      <c r="AB2" s="276"/>
      <c r="AC2" s="282"/>
      <c r="AD2" s="283"/>
      <c r="AE2" s="283"/>
      <c r="AF2" s="284"/>
    </row>
    <row r="3" spans="1:32" s="2" customFormat="1" ht="12.7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38"/>
      <c r="N3" s="238"/>
      <c r="O3" s="272"/>
      <c r="P3" s="272"/>
      <c r="Q3" s="272"/>
      <c r="R3" s="272"/>
      <c r="S3" s="272"/>
      <c r="T3" s="272"/>
      <c r="U3" s="272"/>
      <c r="V3" s="273"/>
      <c r="W3" s="277"/>
      <c r="X3" s="278"/>
      <c r="Y3" s="278"/>
      <c r="Z3" s="278"/>
      <c r="AA3" s="278"/>
      <c r="AB3" s="279"/>
      <c r="AC3" s="285"/>
      <c r="AD3" s="286"/>
      <c r="AE3" s="286"/>
      <c r="AF3" s="287"/>
    </row>
    <row r="4" spans="1:32" ht="15.75" customHeight="1">
      <c r="A4" s="179" t="s">
        <v>0</v>
      </c>
      <c r="B4" s="182" t="s">
        <v>0</v>
      </c>
      <c r="C4" s="185" t="s">
        <v>1</v>
      </c>
      <c r="D4" s="188" t="s">
        <v>2</v>
      </c>
      <c r="E4" s="188" t="s">
        <v>3</v>
      </c>
      <c r="F4" s="188" t="s">
        <v>4</v>
      </c>
      <c r="G4" s="188" t="s">
        <v>5</v>
      </c>
      <c r="H4" s="191" t="s">
        <v>6</v>
      </c>
      <c r="I4" s="172" t="s">
        <v>7</v>
      </c>
      <c r="J4" s="172" t="s">
        <v>8</v>
      </c>
      <c r="K4" s="172" t="s">
        <v>9</v>
      </c>
      <c r="L4" s="172" t="s">
        <v>10</v>
      </c>
      <c r="M4" s="261" t="s">
        <v>11</v>
      </c>
      <c r="N4" s="262"/>
      <c r="O4" s="8" t="s">
        <v>190</v>
      </c>
      <c r="P4" s="8" t="s">
        <v>190</v>
      </c>
      <c r="Q4" s="8" t="s">
        <v>191</v>
      </c>
      <c r="R4" s="8" t="s">
        <v>190</v>
      </c>
      <c r="S4" s="154" t="s">
        <v>21</v>
      </c>
      <c r="T4" s="154" t="s">
        <v>22</v>
      </c>
      <c r="U4" s="154" t="s">
        <v>23</v>
      </c>
      <c r="V4" s="157" t="s">
        <v>24</v>
      </c>
      <c r="W4" s="8" t="s">
        <v>190</v>
      </c>
      <c r="X4" s="8" t="s">
        <v>190</v>
      </c>
      <c r="Y4" s="8" t="s">
        <v>192</v>
      </c>
      <c r="Z4" s="154" t="s">
        <v>21</v>
      </c>
      <c r="AA4" s="154" t="s">
        <v>23</v>
      </c>
      <c r="AB4" s="157" t="s">
        <v>24</v>
      </c>
      <c r="AC4" s="169" t="s">
        <v>28</v>
      </c>
      <c r="AD4" s="169" t="s">
        <v>29</v>
      </c>
      <c r="AE4" s="169" t="s">
        <v>30</v>
      </c>
      <c r="AF4" s="169" t="s">
        <v>31</v>
      </c>
    </row>
    <row r="5" spans="1:32" ht="15.75" customHeight="1">
      <c r="A5" s="180"/>
      <c r="B5" s="183"/>
      <c r="C5" s="186"/>
      <c r="D5" s="189"/>
      <c r="E5" s="189"/>
      <c r="F5" s="189"/>
      <c r="G5" s="189"/>
      <c r="H5" s="192"/>
      <c r="I5" s="173"/>
      <c r="J5" s="173"/>
      <c r="K5" s="173"/>
      <c r="L5" s="173"/>
      <c r="M5" s="263" t="s">
        <v>32</v>
      </c>
      <c r="N5" s="265" t="s">
        <v>33</v>
      </c>
      <c r="O5" s="167" t="s">
        <v>34</v>
      </c>
      <c r="P5" s="167" t="s">
        <v>34</v>
      </c>
      <c r="Q5" s="167" t="s">
        <v>34</v>
      </c>
      <c r="R5" s="167" t="s">
        <v>34</v>
      </c>
      <c r="S5" s="155"/>
      <c r="T5" s="155"/>
      <c r="U5" s="155"/>
      <c r="V5" s="158"/>
      <c r="W5" s="167" t="s">
        <v>34</v>
      </c>
      <c r="X5" s="167" t="s">
        <v>34</v>
      </c>
      <c r="Y5" s="167" t="s">
        <v>34</v>
      </c>
      <c r="Z5" s="155"/>
      <c r="AA5" s="155"/>
      <c r="AB5" s="158"/>
      <c r="AC5" s="170"/>
      <c r="AD5" s="170"/>
      <c r="AE5" s="170"/>
      <c r="AF5" s="170"/>
    </row>
    <row r="6" spans="1:32" ht="16.5" customHeight="1" thickBot="1">
      <c r="A6" s="255"/>
      <c r="B6" s="256"/>
      <c r="C6" s="257"/>
      <c r="D6" s="253"/>
      <c r="E6" s="253"/>
      <c r="F6" s="253"/>
      <c r="G6" s="253"/>
      <c r="H6" s="254"/>
      <c r="I6" s="260"/>
      <c r="J6" s="260"/>
      <c r="K6" s="260"/>
      <c r="L6" s="260"/>
      <c r="M6" s="264"/>
      <c r="N6" s="266"/>
      <c r="O6" s="268"/>
      <c r="P6" s="268"/>
      <c r="Q6" s="268"/>
      <c r="R6" s="268"/>
      <c r="S6" s="267"/>
      <c r="T6" s="267"/>
      <c r="U6" s="267"/>
      <c r="V6" s="258"/>
      <c r="W6" s="268"/>
      <c r="X6" s="268"/>
      <c r="Y6" s="268"/>
      <c r="Z6" s="267"/>
      <c r="AA6" s="267"/>
      <c r="AB6" s="258"/>
      <c r="AC6" s="259"/>
      <c r="AD6" s="259"/>
      <c r="AE6" s="259"/>
      <c r="AF6" s="259"/>
    </row>
    <row r="7" spans="1:32" ht="25.5" customHeight="1">
      <c r="A7" s="119"/>
      <c r="B7" s="120">
        <v>1</v>
      </c>
      <c r="C7" s="120">
        <v>4</v>
      </c>
      <c r="D7" s="121" t="s">
        <v>38</v>
      </c>
      <c r="E7" s="121" t="s">
        <v>201</v>
      </c>
      <c r="F7" s="122" t="s">
        <v>39</v>
      </c>
      <c r="G7" s="122" t="s">
        <v>40</v>
      </c>
      <c r="H7" s="121">
        <v>1972</v>
      </c>
      <c r="I7" s="121" t="s">
        <v>41</v>
      </c>
      <c r="J7" s="123" t="s">
        <v>42</v>
      </c>
      <c r="K7" s="123" t="s">
        <v>42</v>
      </c>
      <c r="L7" s="123" t="s">
        <v>42</v>
      </c>
      <c r="M7" s="124">
        <v>0</v>
      </c>
      <c r="N7" s="125">
        <v>0.00017361111111111112</v>
      </c>
      <c r="O7" s="126">
        <v>7.000000000000192</v>
      </c>
      <c r="P7" s="126">
        <v>18.999999999999886</v>
      </c>
      <c r="Q7" s="126">
        <v>55.09999999976145</v>
      </c>
      <c r="R7" s="126">
        <v>27.00000000000007</v>
      </c>
      <c r="S7" s="126">
        <v>0</v>
      </c>
      <c r="T7" s="126">
        <v>0</v>
      </c>
      <c r="U7" s="126">
        <v>0</v>
      </c>
      <c r="V7" s="126">
        <v>0</v>
      </c>
      <c r="W7" s="126">
        <v>15.000000000000144</v>
      </c>
      <c r="X7" s="126">
        <v>14.00000000000015</v>
      </c>
      <c r="Y7" s="126">
        <v>10.29999999967779</v>
      </c>
      <c r="Z7" s="126">
        <v>0</v>
      </c>
      <c r="AA7" s="126">
        <v>0</v>
      </c>
      <c r="AB7" s="126">
        <v>0</v>
      </c>
      <c r="AC7" s="127">
        <v>60.50000000009939</v>
      </c>
      <c r="AD7" s="128">
        <v>108.09999999976161</v>
      </c>
      <c r="AE7" s="128">
        <v>39.29999999967808</v>
      </c>
      <c r="AF7" s="128">
        <v>207.89999999953906</v>
      </c>
    </row>
    <row r="8" spans="1:32" ht="25.5" customHeight="1">
      <c r="A8" s="26"/>
      <c r="B8" s="11">
        <v>2</v>
      </c>
      <c r="C8" s="11">
        <v>3</v>
      </c>
      <c r="D8" s="12" t="s">
        <v>44</v>
      </c>
      <c r="E8" s="12"/>
      <c r="F8" s="13" t="s">
        <v>39</v>
      </c>
      <c r="G8" s="13" t="s">
        <v>45</v>
      </c>
      <c r="H8" s="12">
        <v>1950</v>
      </c>
      <c r="I8" s="12" t="s">
        <v>41</v>
      </c>
      <c r="J8" s="14" t="s">
        <v>42</v>
      </c>
      <c r="K8" s="14" t="s">
        <v>42</v>
      </c>
      <c r="L8" s="14" t="s">
        <v>42</v>
      </c>
      <c r="M8" s="16">
        <v>0</v>
      </c>
      <c r="N8" s="17">
        <v>0.00017361111111111112</v>
      </c>
      <c r="O8" s="18">
        <v>49.00000000000017</v>
      </c>
      <c r="P8" s="18">
        <v>33.999999999999794</v>
      </c>
      <c r="Q8" s="18">
        <v>110.20000000000252</v>
      </c>
      <c r="R8" s="18">
        <v>32</v>
      </c>
      <c r="S8" s="18">
        <v>0</v>
      </c>
      <c r="T8" s="18">
        <v>0</v>
      </c>
      <c r="U8" s="18">
        <v>0</v>
      </c>
      <c r="V8" s="18">
        <v>0</v>
      </c>
      <c r="W8" s="18">
        <v>25.999999999999844</v>
      </c>
      <c r="X8" s="18">
        <v>49.00000000000017</v>
      </c>
      <c r="Y8" s="18">
        <v>73.50000000009183</v>
      </c>
      <c r="Z8" s="18">
        <v>0</v>
      </c>
      <c r="AA8" s="18">
        <v>0</v>
      </c>
      <c r="AB8" s="18">
        <v>0</v>
      </c>
      <c r="AC8" s="81">
        <v>161.09999999985567</v>
      </c>
      <c r="AD8" s="24">
        <v>225.2000000000025</v>
      </c>
      <c r="AE8" s="24">
        <v>148.50000000009186</v>
      </c>
      <c r="AF8" s="24">
        <v>534.79999999995</v>
      </c>
    </row>
    <row r="9" spans="1:32" ht="25.5" customHeight="1">
      <c r="A9" s="10"/>
      <c r="B9" s="11">
        <v>3</v>
      </c>
      <c r="C9" s="11">
        <v>14</v>
      </c>
      <c r="D9" s="12" t="s">
        <v>46</v>
      </c>
      <c r="E9" s="12" t="s">
        <v>47</v>
      </c>
      <c r="F9" s="12" t="s">
        <v>39</v>
      </c>
      <c r="G9" s="13" t="s">
        <v>48</v>
      </c>
      <c r="H9" s="12">
        <v>1941</v>
      </c>
      <c r="I9" s="12" t="s">
        <v>41</v>
      </c>
      <c r="J9" s="14" t="s">
        <v>42</v>
      </c>
      <c r="K9" s="14" t="s">
        <v>42</v>
      </c>
      <c r="L9" s="14" t="s">
        <v>42</v>
      </c>
      <c r="M9" s="16">
        <v>0</v>
      </c>
      <c r="N9" s="17">
        <v>0.00017361111111111112</v>
      </c>
      <c r="O9" s="18">
        <v>190</v>
      </c>
      <c r="P9" s="18">
        <v>34</v>
      </c>
      <c r="Q9" s="18">
        <v>186.89999999942586</v>
      </c>
      <c r="R9" s="18">
        <v>9.99999999999994</v>
      </c>
      <c r="S9" s="18">
        <v>0</v>
      </c>
      <c r="T9" s="18">
        <v>0</v>
      </c>
      <c r="U9" s="18">
        <v>0</v>
      </c>
      <c r="V9" s="18">
        <v>0</v>
      </c>
      <c r="W9" s="18">
        <v>92.00000000000014</v>
      </c>
      <c r="X9" s="18">
        <v>17.999999999999655</v>
      </c>
      <c r="Y9" s="18">
        <v>85.09999999974815</v>
      </c>
      <c r="Z9" s="18">
        <v>0</v>
      </c>
      <c r="AA9" s="18">
        <v>0</v>
      </c>
      <c r="AB9" s="18">
        <v>0</v>
      </c>
      <c r="AC9" s="81">
        <v>491.1999999999267</v>
      </c>
      <c r="AD9" s="24">
        <v>420.8999999994258</v>
      </c>
      <c r="AE9" s="24">
        <v>195.09999999974795</v>
      </c>
      <c r="AF9" s="24">
        <v>1107.1999999991006</v>
      </c>
    </row>
    <row r="10" spans="1:32" ht="25.5" customHeight="1">
      <c r="A10" s="27"/>
      <c r="B10" s="11">
        <v>4</v>
      </c>
      <c r="C10" s="11">
        <v>20</v>
      </c>
      <c r="D10" s="12" t="s">
        <v>49</v>
      </c>
      <c r="E10" s="12" t="s">
        <v>50</v>
      </c>
      <c r="F10" s="13" t="s">
        <v>39</v>
      </c>
      <c r="G10" s="13" t="s">
        <v>51</v>
      </c>
      <c r="H10" s="12">
        <v>1962</v>
      </c>
      <c r="I10" s="12" t="s">
        <v>41</v>
      </c>
      <c r="J10" s="14" t="s">
        <v>42</v>
      </c>
      <c r="K10" s="14" t="s">
        <v>42</v>
      </c>
      <c r="L10" s="14" t="s">
        <v>42</v>
      </c>
      <c r="M10" s="16">
        <v>0</v>
      </c>
      <c r="N10" s="17">
        <v>0.00017361111111111112</v>
      </c>
      <c r="O10" s="18">
        <v>66.99999999999983</v>
      </c>
      <c r="P10" s="18">
        <v>40</v>
      </c>
      <c r="Q10" s="18">
        <v>135.69999999957005</v>
      </c>
      <c r="R10" s="18">
        <v>74</v>
      </c>
      <c r="S10" s="18">
        <v>0</v>
      </c>
      <c r="T10" s="18">
        <v>0</v>
      </c>
      <c r="U10" s="18">
        <v>0</v>
      </c>
      <c r="V10" s="18">
        <v>0</v>
      </c>
      <c r="W10" s="18">
        <v>123</v>
      </c>
      <c r="X10" s="18">
        <v>14.00000000000015</v>
      </c>
      <c r="Y10" s="18">
        <v>192.60000000027256</v>
      </c>
      <c r="Z10" s="18">
        <v>0</v>
      </c>
      <c r="AA10" s="18">
        <v>0</v>
      </c>
      <c r="AB10" s="18">
        <v>0</v>
      </c>
      <c r="AC10" s="81">
        <v>815.899999999554</v>
      </c>
      <c r="AD10" s="24">
        <v>316.69999999956985</v>
      </c>
      <c r="AE10" s="24">
        <v>329.6000000002727</v>
      </c>
      <c r="AF10" s="24">
        <v>1462.1999999993966</v>
      </c>
    </row>
    <row r="11" spans="1:32" ht="25.5" customHeight="1">
      <c r="A11" s="10"/>
      <c r="B11" s="11">
        <v>5</v>
      </c>
      <c r="C11" s="11">
        <v>41</v>
      </c>
      <c r="D11" s="12" t="s">
        <v>52</v>
      </c>
      <c r="E11" s="12" t="s">
        <v>53</v>
      </c>
      <c r="F11" s="13" t="s">
        <v>54</v>
      </c>
      <c r="G11" s="13" t="s">
        <v>55</v>
      </c>
      <c r="H11" s="12">
        <v>1947</v>
      </c>
      <c r="I11" s="12" t="s">
        <v>56</v>
      </c>
      <c r="J11" s="14" t="s">
        <v>42</v>
      </c>
      <c r="K11" s="14" t="s">
        <v>42</v>
      </c>
      <c r="L11" s="14" t="s">
        <v>42</v>
      </c>
      <c r="M11" s="16">
        <v>0</v>
      </c>
      <c r="N11" s="17">
        <v>0.00017361111111111112</v>
      </c>
      <c r="O11" s="18">
        <v>93.9999999999999</v>
      </c>
      <c r="P11" s="18">
        <v>25.00000000000008</v>
      </c>
      <c r="Q11" s="18">
        <v>215.2999999996119</v>
      </c>
      <c r="R11" s="18">
        <v>11.999999999999927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67.99999999999983</v>
      </c>
      <c r="Y11" s="18">
        <v>55.300000000272355</v>
      </c>
      <c r="Z11" s="18">
        <v>0</v>
      </c>
      <c r="AA11" s="18">
        <v>0</v>
      </c>
      <c r="AB11" s="18">
        <v>0</v>
      </c>
      <c r="AC11" s="81">
        <v>1240.3000000003499</v>
      </c>
      <c r="AD11" s="24">
        <v>346.2999999996118</v>
      </c>
      <c r="AE11" s="24">
        <v>123.30000000027218</v>
      </c>
      <c r="AF11" s="24">
        <v>1709.9000000002338</v>
      </c>
    </row>
    <row r="12" spans="1:32" ht="25.5" customHeight="1">
      <c r="A12" s="26"/>
      <c r="B12" s="11">
        <v>6</v>
      </c>
      <c r="C12" s="11">
        <v>13</v>
      </c>
      <c r="D12" s="12" t="s">
        <v>57</v>
      </c>
      <c r="E12" s="12"/>
      <c r="F12" s="12" t="s">
        <v>58</v>
      </c>
      <c r="G12" s="12" t="s">
        <v>59</v>
      </c>
      <c r="H12" s="12">
        <v>1984</v>
      </c>
      <c r="I12" s="12" t="s">
        <v>41</v>
      </c>
      <c r="J12" s="14" t="s">
        <v>42</v>
      </c>
      <c r="K12" s="14" t="s">
        <v>42</v>
      </c>
      <c r="L12" s="14" t="s">
        <v>42</v>
      </c>
      <c r="M12" s="16">
        <v>0</v>
      </c>
      <c r="N12" s="17">
        <v>0.00017361111111111112</v>
      </c>
      <c r="O12" s="18">
        <v>66.99999999999983</v>
      </c>
      <c r="P12" s="18">
        <v>104</v>
      </c>
      <c r="Q12" s="18">
        <v>221.09999999988972</v>
      </c>
      <c r="R12" s="18">
        <v>32</v>
      </c>
      <c r="S12" s="18">
        <v>0</v>
      </c>
      <c r="T12" s="18">
        <v>0</v>
      </c>
      <c r="U12" s="18">
        <v>0</v>
      </c>
      <c r="V12" s="18">
        <v>0</v>
      </c>
      <c r="W12" s="18">
        <v>99.99999999999986</v>
      </c>
      <c r="X12" s="18">
        <v>27.99999999999983</v>
      </c>
      <c r="Y12" s="18">
        <v>10.600000000039467</v>
      </c>
      <c r="Z12" s="18">
        <v>0</v>
      </c>
      <c r="AA12" s="18">
        <v>0</v>
      </c>
      <c r="AB12" s="18">
        <v>0</v>
      </c>
      <c r="AC12" s="81">
        <v>1239.1000000006334</v>
      </c>
      <c r="AD12" s="24">
        <v>424.0999999998895</v>
      </c>
      <c r="AE12" s="24">
        <v>138.60000000003916</v>
      </c>
      <c r="AF12" s="24">
        <v>1801.800000000562</v>
      </c>
    </row>
    <row r="13" spans="1:32" ht="25.5" customHeight="1">
      <c r="A13" s="10"/>
      <c r="B13" s="11">
        <v>7</v>
      </c>
      <c r="C13" s="11">
        <v>2</v>
      </c>
      <c r="D13" s="12" t="s">
        <v>60</v>
      </c>
      <c r="E13" s="12" t="s">
        <v>61</v>
      </c>
      <c r="F13" s="13" t="s">
        <v>39</v>
      </c>
      <c r="G13" s="13" t="s">
        <v>62</v>
      </c>
      <c r="H13" s="12">
        <v>1958</v>
      </c>
      <c r="I13" s="12" t="s">
        <v>41</v>
      </c>
      <c r="J13" s="14" t="s">
        <v>42</v>
      </c>
      <c r="K13" s="14"/>
      <c r="L13" s="14"/>
      <c r="M13" s="16">
        <v>0</v>
      </c>
      <c r="N13" s="17">
        <v>0.00017361111111111112</v>
      </c>
      <c r="O13" s="18">
        <v>69.99999999999982</v>
      </c>
      <c r="P13" s="18">
        <v>26.999999999999837</v>
      </c>
      <c r="Q13" s="18">
        <v>62.89999999957274</v>
      </c>
      <c r="R13" s="18">
        <v>13.000000000000156</v>
      </c>
      <c r="S13" s="18">
        <v>0</v>
      </c>
      <c r="T13" s="18">
        <v>0</v>
      </c>
      <c r="U13" s="18">
        <v>0</v>
      </c>
      <c r="V13" s="18">
        <v>0</v>
      </c>
      <c r="W13" s="18">
        <v>35</v>
      </c>
      <c r="X13" s="18">
        <v>44</v>
      </c>
      <c r="Y13" s="18">
        <v>1.1999999997980293</v>
      </c>
      <c r="Z13" s="18">
        <v>0</v>
      </c>
      <c r="AA13" s="18">
        <v>0</v>
      </c>
      <c r="AB13" s="18">
        <v>0</v>
      </c>
      <c r="AC13" s="81">
        <v>1553.8000000001193</v>
      </c>
      <c r="AD13" s="24">
        <v>172.89999999957257</v>
      </c>
      <c r="AE13" s="24">
        <v>80.19999999979802</v>
      </c>
      <c r="AF13" s="24">
        <v>1806.8999999994899</v>
      </c>
    </row>
    <row r="14" spans="1:32" ht="25.5" customHeight="1">
      <c r="A14" s="26"/>
      <c r="B14" s="11">
        <v>8</v>
      </c>
      <c r="C14" s="11">
        <v>82</v>
      </c>
      <c r="D14" s="12" t="s">
        <v>63</v>
      </c>
      <c r="E14" s="12"/>
      <c r="F14" s="13" t="s">
        <v>39</v>
      </c>
      <c r="G14" s="13" t="s">
        <v>64</v>
      </c>
      <c r="H14" s="12">
        <v>1981</v>
      </c>
      <c r="I14" s="12" t="s">
        <v>56</v>
      </c>
      <c r="J14" s="28"/>
      <c r="K14" s="28"/>
      <c r="L14" s="28"/>
      <c r="M14" s="16">
        <v>0</v>
      </c>
      <c r="N14" s="17">
        <v>0.00017361111111111112</v>
      </c>
      <c r="O14" s="18">
        <v>106</v>
      </c>
      <c r="P14" s="18">
        <v>237</v>
      </c>
      <c r="Q14" s="18">
        <v>230</v>
      </c>
      <c r="R14" s="18">
        <v>199</v>
      </c>
      <c r="S14" s="18">
        <v>0</v>
      </c>
      <c r="T14" s="18">
        <v>0</v>
      </c>
      <c r="U14" s="18">
        <v>0</v>
      </c>
      <c r="V14" s="18">
        <v>0</v>
      </c>
      <c r="W14" s="18">
        <v>45</v>
      </c>
      <c r="X14" s="18">
        <v>51</v>
      </c>
      <c r="Y14" s="18">
        <v>355</v>
      </c>
      <c r="Z14" s="18">
        <v>0</v>
      </c>
      <c r="AA14" s="18">
        <v>0</v>
      </c>
      <c r="AB14" s="18">
        <v>0</v>
      </c>
      <c r="AC14" s="81">
        <v>1001.1999999995063</v>
      </c>
      <c r="AD14" s="24">
        <v>772</v>
      </c>
      <c r="AE14" s="24">
        <v>451</v>
      </c>
      <c r="AF14" s="24">
        <v>2224.1999999995064</v>
      </c>
    </row>
    <row r="15" spans="1:32" ht="25.5" customHeight="1">
      <c r="A15" s="27"/>
      <c r="B15" s="11">
        <v>9</v>
      </c>
      <c r="C15" s="11">
        <v>50</v>
      </c>
      <c r="D15" s="13" t="s">
        <v>65</v>
      </c>
      <c r="E15" s="13" t="s">
        <v>66</v>
      </c>
      <c r="F15" s="12" t="s">
        <v>39</v>
      </c>
      <c r="G15" s="13" t="s">
        <v>67</v>
      </c>
      <c r="H15" s="13">
        <v>1954</v>
      </c>
      <c r="I15" s="12" t="s">
        <v>56</v>
      </c>
      <c r="J15" s="14" t="s">
        <v>42</v>
      </c>
      <c r="K15" s="14"/>
      <c r="L15" s="14"/>
      <c r="M15" s="16">
        <v>0</v>
      </c>
      <c r="N15" s="17">
        <v>0.00017361111111111112</v>
      </c>
      <c r="O15" s="18">
        <v>77</v>
      </c>
      <c r="P15" s="18">
        <v>41</v>
      </c>
      <c r="Q15" s="18">
        <v>96.99999999991604</v>
      </c>
      <c r="R15" s="18">
        <v>1.999999999999988</v>
      </c>
      <c r="S15" s="18">
        <v>0</v>
      </c>
      <c r="T15" s="18">
        <v>0</v>
      </c>
      <c r="U15" s="18">
        <v>0</v>
      </c>
      <c r="V15" s="18">
        <v>0</v>
      </c>
      <c r="W15" s="18">
        <v>10.999999999999934</v>
      </c>
      <c r="X15" s="18">
        <v>10.999999999999934</v>
      </c>
      <c r="Y15" s="18">
        <v>36.800000000031254</v>
      </c>
      <c r="Z15" s="18">
        <v>0</v>
      </c>
      <c r="AA15" s="18">
        <v>0</v>
      </c>
      <c r="AB15" s="18">
        <v>0</v>
      </c>
      <c r="AC15" s="81">
        <v>2932.200000000684</v>
      </c>
      <c r="AD15" s="24">
        <v>216.99999999991604</v>
      </c>
      <c r="AE15" s="24">
        <v>58.80000000003112</v>
      </c>
      <c r="AF15" s="24">
        <v>3208.000000000631</v>
      </c>
    </row>
    <row r="16" spans="1:32" ht="25.5" customHeight="1">
      <c r="A16" s="27"/>
      <c r="B16" s="11">
        <v>10</v>
      </c>
      <c r="C16" s="11">
        <v>33</v>
      </c>
      <c r="D16" s="12" t="s">
        <v>68</v>
      </c>
      <c r="E16" s="13" t="s">
        <v>69</v>
      </c>
      <c r="F16" s="12" t="s">
        <v>39</v>
      </c>
      <c r="G16" s="13" t="s">
        <v>70</v>
      </c>
      <c r="H16" s="13">
        <v>1932</v>
      </c>
      <c r="I16" s="12" t="s">
        <v>56</v>
      </c>
      <c r="J16" s="14" t="s">
        <v>42</v>
      </c>
      <c r="K16" s="14" t="s">
        <v>42</v>
      </c>
      <c r="L16" s="14" t="s">
        <v>42</v>
      </c>
      <c r="M16" s="16">
        <v>0</v>
      </c>
      <c r="N16" s="17">
        <v>0.00017361111111111112</v>
      </c>
      <c r="O16" s="18">
        <v>189</v>
      </c>
      <c r="P16" s="18">
        <v>113</v>
      </c>
      <c r="Q16" s="18">
        <v>546.0000000002196</v>
      </c>
      <c r="R16" s="18">
        <v>199</v>
      </c>
      <c r="S16" s="18">
        <v>0</v>
      </c>
      <c r="T16" s="18">
        <v>0</v>
      </c>
      <c r="U16" s="18">
        <v>100</v>
      </c>
      <c r="V16" s="18">
        <v>0</v>
      </c>
      <c r="W16" s="18">
        <v>66.99999999999983</v>
      </c>
      <c r="X16" s="18">
        <v>7.000000000000192</v>
      </c>
      <c r="Y16" s="18">
        <v>68.79999999976127</v>
      </c>
      <c r="Z16" s="18">
        <v>0</v>
      </c>
      <c r="AA16" s="18">
        <v>0</v>
      </c>
      <c r="AB16" s="18">
        <v>0</v>
      </c>
      <c r="AC16" s="81">
        <v>2265.1999999995683</v>
      </c>
      <c r="AD16" s="24">
        <v>1147.0000000002196</v>
      </c>
      <c r="AE16" s="24">
        <v>142.7999999997613</v>
      </c>
      <c r="AF16" s="24">
        <v>3554.9999999995493</v>
      </c>
    </row>
    <row r="17" spans="1:32" ht="25.5" customHeight="1">
      <c r="A17" s="30"/>
      <c r="B17" s="11">
        <v>11</v>
      </c>
      <c r="C17" s="11">
        <v>75</v>
      </c>
      <c r="D17" s="13" t="s">
        <v>71</v>
      </c>
      <c r="E17" s="13" t="s">
        <v>72</v>
      </c>
      <c r="F17" s="12" t="s">
        <v>39</v>
      </c>
      <c r="G17" s="13" t="s">
        <v>73</v>
      </c>
      <c r="H17" s="13">
        <v>1970</v>
      </c>
      <c r="I17" s="12" t="s">
        <v>56</v>
      </c>
      <c r="J17" s="28"/>
      <c r="K17" s="28"/>
      <c r="L17" s="28"/>
      <c r="M17" s="16">
        <v>0</v>
      </c>
      <c r="N17" s="17">
        <v>0.00017361111111111112</v>
      </c>
      <c r="O17" s="18">
        <v>0.999999999999994</v>
      </c>
      <c r="P17" s="18">
        <v>204</v>
      </c>
      <c r="Q17" s="18">
        <v>676.199999999394</v>
      </c>
      <c r="R17" s="18">
        <v>38.00000000000024</v>
      </c>
      <c r="S17" s="18">
        <v>0</v>
      </c>
      <c r="T17" s="18">
        <v>0</v>
      </c>
      <c r="U17" s="18">
        <v>0</v>
      </c>
      <c r="V17" s="18">
        <v>0</v>
      </c>
      <c r="W17" s="18">
        <v>19.99999999999988</v>
      </c>
      <c r="X17" s="18">
        <v>134</v>
      </c>
      <c r="Y17" s="18">
        <v>1476.199999999569</v>
      </c>
      <c r="Z17" s="18">
        <v>0</v>
      </c>
      <c r="AA17" s="18">
        <v>0</v>
      </c>
      <c r="AB17" s="18">
        <v>0</v>
      </c>
      <c r="AC17" s="81">
        <v>1129.0999999995438</v>
      </c>
      <c r="AD17" s="24">
        <v>919.1999999993942</v>
      </c>
      <c r="AE17" s="24">
        <v>1630.1999999995687</v>
      </c>
      <c r="AF17" s="24">
        <v>3678.4999999985066</v>
      </c>
    </row>
    <row r="18" spans="1:32" ht="25.5" customHeight="1">
      <c r="A18" s="26"/>
      <c r="B18" s="11">
        <v>12</v>
      </c>
      <c r="C18" s="11">
        <v>37</v>
      </c>
      <c r="D18" s="12" t="s">
        <v>74</v>
      </c>
      <c r="E18" s="13" t="s">
        <v>75</v>
      </c>
      <c r="F18" s="12" t="s">
        <v>39</v>
      </c>
      <c r="G18" s="13" t="s">
        <v>76</v>
      </c>
      <c r="H18" s="12">
        <v>1934</v>
      </c>
      <c r="I18" s="12" t="s">
        <v>56</v>
      </c>
      <c r="J18" s="14" t="s">
        <v>42</v>
      </c>
      <c r="K18" s="14" t="s">
        <v>42</v>
      </c>
      <c r="L18" s="14" t="s">
        <v>42</v>
      </c>
      <c r="M18" s="16">
        <v>0</v>
      </c>
      <c r="N18" s="17">
        <v>0.00017361111111111112</v>
      </c>
      <c r="O18" s="18">
        <v>102</v>
      </c>
      <c r="P18" s="18">
        <v>129</v>
      </c>
      <c r="Q18" s="18">
        <v>1285.5000000001482</v>
      </c>
      <c r="R18" s="18">
        <v>186</v>
      </c>
      <c r="S18" s="18">
        <v>0</v>
      </c>
      <c r="T18" s="18">
        <v>0</v>
      </c>
      <c r="U18" s="18">
        <v>0</v>
      </c>
      <c r="V18" s="18">
        <v>0</v>
      </c>
      <c r="W18" s="18">
        <v>57.999999999999886</v>
      </c>
      <c r="X18" s="18">
        <v>177</v>
      </c>
      <c r="Y18" s="18">
        <v>48.90000000017047</v>
      </c>
      <c r="Z18" s="18">
        <v>0</v>
      </c>
      <c r="AA18" s="18">
        <v>0</v>
      </c>
      <c r="AB18" s="18">
        <v>0</v>
      </c>
      <c r="AC18" s="81">
        <v>1988.5999999998467</v>
      </c>
      <c r="AD18" s="24">
        <v>1702.5000000001482</v>
      </c>
      <c r="AE18" s="24">
        <v>283.90000000017034</v>
      </c>
      <c r="AF18" s="24">
        <v>3975.000000000165</v>
      </c>
    </row>
    <row r="19" spans="1:32" ht="25.5" customHeight="1">
      <c r="A19" s="10"/>
      <c r="B19" s="11">
        <v>13</v>
      </c>
      <c r="C19" s="11">
        <v>44</v>
      </c>
      <c r="D19" s="12" t="s">
        <v>77</v>
      </c>
      <c r="E19" s="12" t="s">
        <v>78</v>
      </c>
      <c r="F19" s="13" t="s">
        <v>54</v>
      </c>
      <c r="G19" s="13" t="s">
        <v>79</v>
      </c>
      <c r="H19" s="12">
        <v>1963</v>
      </c>
      <c r="I19" s="12" t="s">
        <v>56</v>
      </c>
      <c r="J19" s="14" t="s">
        <v>42</v>
      </c>
      <c r="K19" s="14" t="s">
        <v>42</v>
      </c>
      <c r="L19" s="14" t="s">
        <v>42</v>
      </c>
      <c r="M19" s="16">
        <v>0</v>
      </c>
      <c r="N19" s="17">
        <v>0.00017361111111111112</v>
      </c>
      <c r="O19" s="18">
        <v>131</v>
      </c>
      <c r="P19" s="18">
        <v>80.00000000000021</v>
      </c>
      <c r="Q19" s="18">
        <v>195.60000000032218</v>
      </c>
      <c r="R19" s="18">
        <v>89.99999999999993</v>
      </c>
      <c r="S19" s="18">
        <v>0</v>
      </c>
      <c r="T19" s="18">
        <v>0</v>
      </c>
      <c r="U19" s="18">
        <v>0</v>
      </c>
      <c r="V19" s="18">
        <v>0</v>
      </c>
      <c r="W19" s="18">
        <v>278</v>
      </c>
      <c r="X19" s="18">
        <v>37</v>
      </c>
      <c r="Y19" s="18">
        <v>2290.399999999867</v>
      </c>
      <c r="Z19" s="18">
        <v>0</v>
      </c>
      <c r="AA19" s="18">
        <v>0</v>
      </c>
      <c r="AB19" s="18">
        <v>0</v>
      </c>
      <c r="AC19" s="81">
        <v>881.4999999999261</v>
      </c>
      <c r="AD19" s="24">
        <v>496.6000000003224</v>
      </c>
      <c r="AE19" s="24">
        <v>2605.399999999867</v>
      </c>
      <c r="AF19" s="24">
        <v>3983.5000000001155</v>
      </c>
    </row>
    <row r="20" spans="1:32" ht="25.5" customHeight="1">
      <c r="A20" s="27"/>
      <c r="B20" s="11">
        <v>14</v>
      </c>
      <c r="C20" s="11">
        <v>8</v>
      </c>
      <c r="D20" s="13" t="s">
        <v>83</v>
      </c>
      <c r="E20" s="12" t="s">
        <v>84</v>
      </c>
      <c r="F20" s="13" t="s">
        <v>39</v>
      </c>
      <c r="G20" s="13" t="s">
        <v>85</v>
      </c>
      <c r="H20" s="13">
        <v>1960</v>
      </c>
      <c r="I20" s="12" t="s">
        <v>41</v>
      </c>
      <c r="J20" s="14" t="s">
        <v>42</v>
      </c>
      <c r="K20" s="14" t="s">
        <v>42</v>
      </c>
      <c r="L20" s="14" t="s">
        <v>42</v>
      </c>
      <c r="M20" s="16">
        <v>0</v>
      </c>
      <c r="N20" s="17">
        <v>0.00017361111111111112</v>
      </c>
      <c r="O20" s="18">
        <v>140</v>
      </c>
      <c r="P20" s="18">
        <v>10.999999999999934</v>
      </c>
      <c r="Q20" s="18">
        <v>176.29999999959622</v>
      </c>
      <c r="R20" s="18">
        <v>9.99999999999994</v>
      </c>
      <c r="S20" s="18">
        <v>0</v>
      </c>
      <c r="T20" s="18">
        <v>0</v>
      </c>
      <c r="U20" s="18">
        <v>0</v>
      </c>
      <c r="V20" s="18">
        <v>0</v>
      </c>
      <c r="W20" s="18">
        <v>13.999999999999915</v>
      </c>
      <c r="X20" s="18">
        <v>68.99999999999982</v>
      </c>
      <c r="Y20" s="18">
        <v>473.8000000001963</v>
      </c>
      <c r="Z20" s="18">
        <v>0</v>
      </c>
      <c r="AA20" s="18">
        <v>0</v>
      </c>
      <c r="AB20" s="18">
        <v>0</v>
      </c>
      <c r="AC20" s="81">
        <v>4684.699999999658</v>
      </c>
      <c r="AD20" s="24">
        <v>337.2999999995961</v>
      </c>
      <c r="AE20" s="24">
        <v>556.8000000001961</v>
      </c>
      <c r="AF20" s="24">
        <v>5578.79999999945</v>
      </c>
    </row>
    <row r="21" spans="1:32" ht="25.5" customHeight="1">
      <c r="A21" s="30"/>
      <c r="B21" s="11">
        <v>15</v>
      </c>
      <c r="C21" s="11">
        <v>22</v>
      </c>
      <c r="D21" s="12" t="s">
        <v>86</v>
      </c>
      <c r="E21" s="12" t="s">
        <v>87</v>
      </c>
      <c r="F21" s="13" t="s">
        <v>39</v>
      </c>
      <c r="G21" s="13" t="s">
        <v>88</v>
      </c>
      <c r="H21" s="12">
        <v>1971</v>
      </c>
      <c r="I21" s="12" t="s">
        <v>56</v>
      </c>
      <c r="J21" s="14" t="s">
        <v>42</v>
      </c>
      <c r="K21" s="14" t="s">
        <v>42</v>
      </c>
      <c r="L21" s="14" t="s">
        <v>42</v>
      </c>
      <c r="M21" s="16">
        <v>0</v>
      </c>
      <c r="N21" s="17">
        <v>0.00017361111111111112</v>
      </c>
      <c r="O21" s="18">
        <v>83.0000000000002</v>
      </c>
      <c r="P21" s="18">
        <v>157</v>
      </c>
      <c r="Q21" s="18">
        <v>1008.3999999998916</v>
      </c>
      <c r="R21" s="18">
        <v>61.0000000000001</v>
      </c>
      <c r="S21" s="18">
        <v>0</v>
      </c>
      <c r="T21" s="18">
        <v>0</v>
      </c>
      <c r="U21" s="18">
        <v>0</v>
      </c>
      <c r="V21" s="18">
        <v>0</v>
      </c>
      <c r="W21" s="18">
        <v>213</v>
      </c>
      <c r="X21" s="18">
        <v>6.000000000000198</v>
      </c>
      <c r="Y21" s="18">
        <v>175.59999999992138</v>
      </c>
      <c r="Z21" s="18">
        <v>0</v>
      </c>
      <c r="AA21" s="18">
        <v>0</v>
      </c>
      <c r="AB21" s="18">
        <v>0</v>
      </c>
      <c r="AC21" s="81">
        <v>3896.700000000311</v>
      </c>
      <c r="AD21" s="24">
        <v>1309.3999999998919</v>
      </c>
      <c r="AE21" s="24">
        <v>394.5999999999216</v>
      </c>
      <c r="AF21" s="24">
        <v>5600.7000000001235</v>
      </c>
    </row>
    <row r="22" spans="1:32" ht="25.5" customHeight="1">
      <c r="A22" s="27"/>
      <c r="B22" s="11">
        <v>16</v>
      </c>
      <c r="C22" s="11">
        <v>38</v>
      </c>
      <c r="D22" s="12" t="s">
        <v>89</v>
      </c>
      <c r="E22" s="12" t="s">
        <v>90</v>
      </c>
      <c r="F22" s="13" t="s">
        <v>39</v>
      </c>
      <c r="G22" s="13" t="s">
        <v>91</v>
      </c>
      <c r="H22" s="12">
        <v>1935</v>
      </c>
      <c r="I22" s="12" t="s">
        <v>56</v>
      </c>
      <c r="J22" s="14" t="s">
        <v>42</v>
      </c>
      <c r="K22" s="14" t="s">
        <v>42</v>
      </c>
      <c r="L22" s="14" t="s">
        <v>42</v>
      </c>
      <c r="M22" s="16">
        <v>0</v>
      </c>
      <c r="N22" s="17">
        <v>0.00017361111111111112</v>
      </c>
      <c r="O22" s="18">
        <v>139</v>
      </c>
      <c r="P22" s="18">
        <v>7.999999999999952</v>
      </c>
      <c r="Q22" s="18">
        <v>3993</v>
      </c>
      <c r="R22" s="18">
        <v>19.99999999999988</v>
      </c>
      <c r="S22" s="18">
        <v>0</v>
      </c>
      <c r="T22" s="18">
        <v>0</v>
      </c>
      <c r="U22" s="18">
        <v>0</v>
      </c>
      <c r="V22" s="18">
        <v>0</v>
      </c>
      <c r="W22" s="18">
        <v>57.00000000000012</v>
      </c>
      <c r="X22" s="18">
        <v>24.999999999999847</v>
      </c>
      <c r="Y22" s="18">
        <v>628.5000000001905</v>
      </c>
      <c r="Z22" s="18">
        <v>0</v>
      </c>
      <c r="AA22" s="18">
        <v>0</v>
      </c>
      <c r="AB22" s="18">
        <v>0</v>
      </c>
      <c r="AC22" s="81">
        <v>2854.6000000005924</v>
      </c>
      <c r="AD22" s="24">
        <v>4160</v>
      </c>
      <c r="AE22" s="24">
        <v>710.5000000001905</v>
      </c>
      <c r="AF22" s="24">
        <v>7725.1000000007825</v>
      </c>
    </row>
    <row r="23" spans="1:32" ht="25.5" customHeight="1">
      <c r="A23" s="10"/>
      <c r="B23" s="11">
        <v>17</v>
      </c>
      <c r="C23" s="11">
        <v>43</v>
      </c>
      <c r="D23" s="13" t="s">
        <v>97</v>
      </c>
      <c r="E23" s="13" t="s">
        <v>98</v>
      </c>
      <c r="F23" s="13" t="s">
        <v>54</v>
      </c>
      <c r="G23" s="13" t="s">
        <v>99</v>
      </c>
      <c r="H23" s="13">
        <v>1949</v>
      </c>
      <c r="I23" s="12" t="s">
        <v>56</v>
      </c>
      <c r="J23" s="14" t="s">
        <v>42</v>
      </c>
      <c r="K23" s="14"/>
      <c r="L23" s="14"/>
      <c r="M23" s="16">
        <v>0</v>
      </c>
      <c r="N23" s="17">
        <v>0.00017361111111111112</v>
      </c>
      <c r="O23" s="18">
        <v>133</v>
      </c>
      <c r="P23" s="18">
        <v>3.9999999999997415</v>
      </c>
      <c r="Q23" s="18">
        <v>656.5999999992655</v>
      </c>
      <c r="R23" s="18">
        <v>14.99999999999991</v>
      </c>
      <c r="S23" s="18">
        <v>0</v>
      </c>
      <c r="T23" s="18">
        <v>0</v>
      </c>
      <c r="U23" s="18">
        <v>0</v>
      </c>
      <c r="V23" s="18">
        <v>0</v>
      </c>
      <c r="W23" s="18">
        <v>36</v>
      </c>
      <c r="X23" s="18">
        <v>24.00000000000009</v>
      </c>
      <c r="Y23" s="18">
        <v>408.5999999998291</v>
      </c>
      <c r="Z23" s="18">
        <v>0</v>
      </c>
      <c r="AA23" s="18">
        <v>0</v>
      </c>
      <c r="AB23" s="18">
        <v>0</v>
      </c>
      <c r="AC23" s="81">
        <v>7188.3000000000875</v>
      </c>
      <c r="AD23" s="24">
        <v>808.5999999992652</v>
      </c>
      <c r="AE23" s="24">
        <v>468.59999999982915</v>
      </c>
      <c r="AF23" s="24">
        <v>8465.499999999181</v>
      </c>
    </row>
    <row r="24" spans="1:32" ht="25.5" customHeight="1">
      <c r="A24" s="27"/>
      <c r="B24" s="11">
        <v>18</v>
      </c>
      <c r="C24" s="11">
        <v>25</v>
      </c>
      <c r="D24" s="12" t="s">
        <v>100</v>
      </c>
      <c r="E24" s="12"/>
      <c r="F24" s="13" t="s">
        <v>39</v>
      </c>
      <c r="G24" s="13" t="s">
        <v>101</v>
      </c>
      <c r="H24" s="12">
        <v>1934</v>
      </c>
      <c r="I24" s="12" t="s">
        <v>56</v>
      </c>
      <c r="J24" s="14" t="s">
        <v>42</v>
      </c>
      <c r="K24" s="14" t="s">
        <v>42</v>
      </c>
      <c r="L24" s="14" t="s">
        <v>42</v>
      </c>
      <c r="M24" s="16">
        <v>0</v>
      </c>
      <c r="N24" s="17">
        <v>0.00017361111111111112</v>
      </c>
      <c r="O24" s="18">
        <v>112</v>
      </c>
      <c r="P24" s="18">
        <v>50.99999999999993</v>
      </c>
      <c r="Q24" s="18">
        <v>58.80000000038521</v>
      </c>
      <c r="R24" s="18">
        <v>33</v>
      </c>
      <c r="S24" s="18">
        <v>0</v>
      </c>
      <c r="T24" s="18">
        <v>0</v>
      </c>
      <c r="U24" s="18">
        <v>0</v>
      </c>
      <c r="V24" s="18">
        <v>0</v>
      </c>
      <c r="W24" s="18">
        <v>46</v>
      </c>
      <c r="X24" s="18">
        <v>48.999999999999936</v>
      </c>
      <c r="Y24" s="18">
        <v>42.19999999976687</v>
      </c>
      <c r="Z24" s="18">
        <v>0</v>
      </c>
      <c r="AA24" s="18">
        <v>0</v>
      </c>
      <c r="AB24" s="18">
        <v>0</v>
      </c>
      <c r="AC24" s="81">
        <v>8217</v>
      </c>
      <c r="AD24" s="24">
        <v>254.80000000038515</v>
      </c>
      <c r="AE24" s="24">
        <v>137.19999999976682</v>
      </c>
      <c r="AF24" s="24">
        <v>8609.000000000151</v>
      </c>
    </row>
    <row r="25" spans="1:32" ht="25.5" customHeight="1">
      <c r="A25" s="30"/>
      <c r="B25" s="11">
        <v>19</v>
      </c>
      <c r="C25" s="11">
        <v>70</v>
      </c>
      <c r="D25" s="13" t="s">
        <v>102</v>
      </c>
      <c r="E25" s="13" t="s">
        <v>103</v>
      </c>
      <c r="F25" s="12" t="s">
        <v>39</v>
      </c>
      <c r="G25" s="13" t="s">
        <v>104</v>
      </c>
      <c r="H25" s="13">
        <v>1964</v>
      </c>
      <c r="I25" s="12" t="s">
        <v>56</v>
      </c>
      <c r="J25" s="28"/>
      <c r="K25" s="28"/>
      <c r="L25" s="28"/>
      <c r="M25" s="16">
        <v>0</v>
      </c>
      <c r="N25" s="17">
        <v>0.00017361111111111112</v>
      </c>
      <c r="O25" s="18">
        <v>115</v>
      </c>
      <c r="P25" s="18">
        <v>28.999999999999826</v>
      </c>
      <c r="Q25" s="18">
        <v>3993</v>
      </c>
      <c r="R25" s="18">
        <v>54.9999999999999</v>
      </c>
      <c r="S25" s="18">
        <v>0</v>
      </c>
      <c r="T25" s="18">
        <v>0</v>
      </c>
      <c r="U25" s="18">
        <v>0</v>
      </c>
      <c r="V25" s="18">
        <v>0</v>
      </c>
      <c r="W25" s="18">
        <v>140</v>
      </c>
      <c r="X25" s="18">
        <v>24.00000000000009</v>
      </c>
      <c r="Y25" s="18">
        <v>6.899999999955275</v>
      </c>
      <c r="Z25" s="18">
        <v>0</v>
      </c>
      <c r="AA25" s="18">
        <v>0</v>
      </c>
      <c r="AB25" s="18">
        <v>0</v>
      </c>
      <c r="AC25" s="81">
        <v>5091.89999999962</v>
      </c>
      <c r="AD25" s="24">
        <v>4192</v>
      </c>
      <c r="AE25" s="24">
        <v>170.89999999995536</v>
      </c>
      <c r="AF25" s="24">
        <v>9454.799999999575</v>
      </c>
    </row>
    <row r="26" spans="1:32" ht="25.5" customHeight="1">
      <c r="A26" s="27"/>
      <c r="B26" s="11">
        <v>20</v>
      </c>
      <c r="C26" s="11">
        <v>42</v>
      </c>
      <c r="D26" s="13" t="s">
        <v>105</v>
      </c>
      <c r="E26" s="12"/>
      <c r="F26" s="13" t="s">
        <v>106</v>
      </c>
      <c r="G26" s="13" t="s">
        <v>107</v>
      </c>
      <c r="H26" s="12">
        <v>1949</v>
      </c>
      <c r="I26" s="12" t="s">
        <v>56</v>
      </c>
      <c r="J26" s="14" t="s">
        <v>42</v>
      </c>
      <c r="K26" s="14"/>
      <c r="L26" s="14"/>
      <c r="M26" s="16">
        <v>0</v>
      </c>
      <c r="N26" s="17">
        <v>0.00017361111111111112</v>
      </c>
      <c r="O26" s="18">
        <v>37</v>
      </c>
      <c r="P26" s="18">
        <v>131</v>
      </c>
      <c r="Q26" s="18">
        <v>1235.499999999341</v>
      </c>
      <c r="R26" s="18">
        <v>199</v>
      </c>
      <c r="S26" s="18">
        <v>0</v>
      </c>
      <c r="T26" s="18">
        <v>0</v>
      </c>
      <c r="U26" s="18">
        <v>100</v>
      </c>
      <c r="V26" s="18">
        <v>0</v>
      </c>
      <c r="W26" s="18">
        <v>1500</v>
      </c>
      <c r="X26" s="18">
        <v>1300</v>
      </c>
      <c r="Y26" s="18">
        <v>4960.400000000092</v>
      </c>
      <c r="Z26" s="18">
        <v>0</v>
      </c>
      <c r="AA26" s="18">
        <v>0</v>
      </c>
      <c r="AB26" s="18">
        <v>0</v>
      </c>
      <c r="AC26" s="81">
        <v>598.1000000004973</v>
      </c>
      <c r="AD26" s="24">
        <v>1702.499999999341</v>
      </c>
      <c r="AE26" s="24">
        <v>7760.400000000092</v>
      </c>
      <c r="AF26" s="24">
        <v>10060.99999999993</v>
      </c>
    </row>
    <row r="27" spans="1:32" ht="25.5" customHeight="1">
      <c r="A27" s="26"/>
      <c r="B27" s="11">
        <v>21</v>
      </c>
      <c r="C27" s="11">
        <v>40</v>
      </c>
      <c r="D27" s="12" t="s">
        <v>108</v>
      </c>
      <c r="E27" s="12" t="s">
        <v>109</v>
      </c>
      <c r="F27" s="13" t="s">
        <v>54</v>
      </c>
      <c r="G27" s="13" t="s">
        <v>110</v>
      </c>
      <c r="H27" s="12">
        <v>1938</v>
      </c>
      <c r="I27" s="12" t="s">
        <v>56</v>
      </c>
      <c r="J27" s="14" t="s">
        <v>42</v>
      </c>
      <c r="K27" s="14" t="s">
        <v>42</v>
      </c>
      <c r="L27" s="14" t="s">
        <v>42</v>
      </c>
      <c r="M27" s="16">
        <v>0</v>
      </c>
      <c r="N27" s="17">
        <v>0.00017361111111111112</v>
      </c>
      <c r="O27" s="18">
        <v>129</v>
      </c>
      <c r="P27" s="18">
        <v>24.999999999999847</v>
      </c>
      <c r="Q27" s="18">
        <v>3992.9999999995403</v>
      </c>
      <c r="R27" s="18">
        <v>199</v>
      </c>
      <c r="S27" s="18">
        <v>0</v>
      </c>
      <c r="T27" s="18">
        <v>0</v>
      </c>
      <c r="U27" s="18">
        <v>100</v>
      </c>
      <c r="V27" s="18">
        <v>0</v>
      </c>
      <c r="W27" s="18">
        <v>0.999999999999994</v>
      </c>
      <c r="X27" s="18">
        <v>92.9999999999999</v>
      </c>
      <c r="Y27" s="18">
        <v>393.6000000003903</v>
      </c>
      <c r="Z27" s="18">
        <v>0</v>
      </c>
      <c r="AA27" s="18">
        <v>0</v>
      </c>
      <c r="AB27" s="18">
        <v>0</v>
      </c>
      <c r="AC27" s="81">
        <v>8249</v>
      </c>
      <c r="AD27" s="24">
        <v>4445.99999999954</v>
      </c>
      <c r="AE27" s="24">
        <v>487.6000000003902</v>
      </c>
      <c r="AF27" s="24">
        <v>13182.59999999993</v>
      </c>
    </row>
    <row r="28" spans="1:32" ht="25.5" customHeight="1">
      <c r="A28" s="31"/>
      <c r="B28" s="11">
        <v>22</v>
      </c>
      <c r="C28" s="11">
        <v>35</v>
      </c>
      <c r="D28" s="13" t="s">
        <v>145</v>
      </c>
      <c r="E28" s="13" t="s">
        <v>146</v>
      </c>
      <c r="F28" s="13" t="s">
        <v>54</v>
      </c>
      <c r="G28" s="13" t="s">
        <v>147</v>
      </c>
      <c r="H28" s="12">
        <v>1934</v>
      </c>
      <c r="I28" s="12" t="s">
        <v>56</v>
      </c>
      <c r="J28" s="14" t="s">
        <v>42</v>
      </c>
      <c r="K28" s="14" t="s">
        <v>42</v>
      </c>
      <c r="L28" s="14" t="s">
        <v>42</v>
      </c>
      <c r="M28" s="16">
        <v>0</v>
      </c>
      <c r="N28" s="17">
        <v>0.00017361111111111112</v>
      </c>
      <c r="O28" s="18">
        <v>446</v>
      </c>
      <c r="P28" s="18">
        <v>481</v>
      </c>
      <c r="Q28" s="18">
        <v>3993</v>
      </c>
      <c r="R28" s="18">
        <v>199</v>
      </c>
      <c r="S28" s="18">
        <v>0</v>
      </c>
      <c r="T28" s="18">
        <v>0</v>
      </c>
      <c r="U28" s="18">
        <v>100</v>
      </c>
      <c r="V28" s="18">
        <v>0</v>
      </c>
      <c r="W28" s="18">
        <v>185</v>
      </c>
      <c r="X28" s="18">
        <v>152</v>
      </c>
      <c r="Y28" s="18">
        <v>11626.500000000238</v>
      </c>
      <c r="Z28" s="18">
        <v>0</v>
      </c>
      <c r="AA28" s="18">
        <v>0</v>
      </c>
      <c r="AB28" s="18">
        <v>0</v>
      </c>
      <c r="AC28" s="81" t="s">
        <v>96</v>
      </c>
      <c r="AD28" s="24">
        <v>5219</v>
      </c>
      <c r="AE28" s="24">
        <v>11963.500000000238</v>
      </c>
      <c r="AF28" s="24">
        <v>17182.50000000024</v>
      </c>
    </row>
    <row r="29" spans="2:32" ht="25.5" customHeight="1">
      <c r="B29" s="11">
        <v>23</v>
      </c>
      <c r="C29" s="11">
        <v>78</v>
      </c>
      <c r="D29" s="12" t="s">
        <v>113</v>
      </c>
      <c r="E29" s="12" t="s">
        <v>114</v>
      </c>
      <c r="F29" s="12" t="s">
        <v>39</v>
      </c>
      <c r="G29" s="13" t="s">
        <v>115</v>
      </c>
      <c r="H29" s="12">
        <v>1965</v>
      </c>
      <c r="I29" s="12" t="s">
        <v>56</v>
      </c>
      <c r="J29" s="28"/>
      <c r="K29" s="28"/>
      <c r="L29" s="28"/>
      <c r="M29" s="16">
        <v>0</v>
      </c>
      <c r="N29" s="17">
        <v>0.00017361111111111112</v>
      </c>
      <c r="O29" s="18">
        <v>111</v>
      </c>
      <c r="P29" s="18">
        <v>78</v>
      </c>
      <c r="Q29" s="18">
        <v>304.29999999995516</v>
      </c>
      <c r="R29" s="18">
        <v>27.99999999999983</v>
      </c>
      <c r="S29" s="18">
        <v>0</v>
      </c>
      <c r="T29" s="18">
        <v>0</v>
      </c>
      <c r="U29" s="18">
        <v>0</v>
      </c>
      <c r="V29" s="18">
        <v>0</v>
      </c>
      <c r="W29" s="18">
        <v>150</v>
      </c>
      <c r="X29" s="18">
        <v>9.999999999999705</v>
      </c>
      <c r="Y29" s="18">
        <v>457.2999999995486</v>
      </c>
      <c r="Z29" s="18">
        <v>0</v>
      </c>
      <c r="AA29" s="18">
        <v>0</v>
      </c>
      <c r="AB29" s="18">
        <v>0</v>
      </c>
      <c r="AC29" s="81">
        <v>17869.100000000846</v>
      </c>
      <c r="AD29" s="24">
        <v>521.2999999999549</v>
      </c>
      <c r="AE29" s="24">
        <v>617.2999999995484</v>
      </c>
      <c r="AF29" s="24">
        <v>19007.70000000035</v>
      </c>
    </row>
    <row r="30" spans="2:32" ht="25.5" customHeight="1">
      <c r="B30" s="11">
        <v>24</v>
      </c>
      <c r="C30" s="11">
        <v>27</v>
      </c>
      <c r="D30" s="12" t="s">
        <v>116</v>
      </c>
      <c r="E30" s="12" t="s">
        <v>117</v>
      </c>
      <c r="F30" s="13" t="s">
        <v>54</v>
      </c>
      <c r="G30" s="13" t="s">
        <v>118</v>
      </c>
      <c r="H30" s="12">
        <v>1922</v>
      </c>
      <c r="I30" s="12" t="s">
        <v>56</v>
      </c>
      <c r="J30" s="14" t="s">
        <v>42</v>
      </c>
      <c r="K30" s="14" t="s">
        <v>42</v>
      </c>
      <c r="L30" s="14" t="s">
        <v>42</v>
      </c>
      <c r="M30" s="16">
        <v>0</v>
      </c>
      <c r="N30" s="17">
        <v>0.00017361111111111112</v>
      </c>
      <c r="O30" s="18">
        <v>603</v>
      </c>
      <c r="P30" s="18">
        <v>894</v>
      </c>
      <c r="Q30" s="18">
        <v>439.99999999952524</v>
      </c>
      <c r="R30" s="18">
        <v>77</v>
      </c>
      <c r="S30" s="18">
        <v>0</v>
      </c>
      <c r="T30" s="18">
        <v>0</v>
      </c>
      <c r="U30" s="18">
        <v>0</v>
      </c>
      <c r="V30" s="18">
        <v>0</v>
      </c>
      <c r="W30" s="18">
        <v>10.999999999999934</v>
      </c>
      <c r="X30" s="18">
        <v>135</v>
      </c>
      <c r="Y30" s="18">
        <v>18723</v>
      </c>
      <c r="Z30" s="18">
        <v>0</v>
      </c>
      <c r="AA30" s="18">
        <v>0</v>
      </c>
      <c r="AB30" s="18">
        <v>0</v>
      </c>
      <c r="AC30" s="81">
        <v>2229.7000000012176</v>
      </c>
      <c r="AD30" s="24">
        <v>2013.9999999995252</v>
      </c>
      <c r="AE30" s="24">
        <v>18869</v>
      </c>
      <c r="AF30" s="24">
        <v>23112.700000000743</v>
      </c>
    </row>
    <row r="31" spans="2:32" ht="25.5" customHeight="1">
      <c r="B31" s="11">
        <v>25</v>
      </c>
      <c r="C31" s="11">
        <v>29</v>
      </c>
      <c r="D31" s="12" t="s">
        <v>119</v>
      </c>
      <c r="E31" s="12" t="s">
        <v>120</v>
      </c>
      <c r="F31" s="13" t="s">
        <v>54</v>
      </c>
      <c r="G31" s="13" t="s">
        <v>121</v>
      </c>
      <c r="H31" s="12">
        <v>1926</v>
      </c>
      <c r="I31" s="12" t="s">
        <v>56</v>
      </c>
      <c r="J31" s="14" t="s">
        <v>42</v>
      </c>
      <c r="K31" s="14" t="s">
        <v>42</v>
      </c>
      <c r="L31" s="14" t="s">
        <v>42</v>
      </c>
      <c r="M31" s="16">
        <v>0</v>
      </c>
      <c r="N31" s="17">
        <v>0.00017361111111111112</v>
      </c>
      <c r="O31" s="18">
        <v>121</v>
      </c>
      <c r="P31" s="18">
        <v>290</v>
      </c>
      <c r="Q31" s="18">
        <v>3993</v>
      </c>
      <c r="R31" s="18">
        <v>42.00000000000021</v>
      </c>
      <c r="S31" s="18">
        <v>0</v>
      </c>
      <c r="T31" s="18">
        <v>0</v>
      </c>
      <c r="U31" s="18">
        <v>0</v>
      </c>
      <c r="V31" s="18">
        <v>0</v>
      </c>
      <c r="W31" s="18">
        <v>148</v>
      </c>
      <c r="X31" s="18">
        <v>39</v>
      </c>
      <c r="Y31" s="18">
        <v>9714.399999999583</v>
      </c>
      <c r="Z31" s="18">
        <v>0</v>
      </c>
      <c r="AA31" s="18">
        <v>0</v>
      </c>
      <c r="AB31" s="18">
        <v>0</v>
      </c>
      <c r="AC31" s="81">
        <v>8927</v>
      </c>
      <c r="AD31" s="24">
        <v>4446</v>
      </c>
      <c r="AE31" s="24">
        <v>9901.399999999583</v>
      </c>
      <c r="AF31" s="24">
        <v>23274.399999999583</v>
      </c>
    </row>
    <row r="32" spans="1:32" ht="25.5" customHeight="1">
      <c r="A32" s="31"/>
      <c r="B32" s="11">
        <v>26</v>
      </c>
      <c r="C32" s="11">
        <v>65</v>
      </c>
      <c r="D32" s="12" t="s">
        <v>122</v>
      </c>
      <c r="E32" s="12" t="s">
        <v>123</v>
      </c>
      <c r="F32" s="12" t="s">
        <v>39</v>
      </c>
      <c r="G32" s="13" t="s">
        <v>124</v>
      </c>
      <c r="H32" s="12">
        <v>1958</v>
      </c>
      <c r="I32" s="12" t="s">
        <v>56</v>
      </c>
      <c r="J32" s="28"/>
      <c r="K32" s="28"/>
      <c r="L32" s="28"/>
      <c r="M32" s="16">
        <v>0</v>
      </c>
      <c r="N32" s="17">
        <v>0.00017361111111111112</v>
      </c>
      <c r="O32" s="18">
        <v>190</v>
      </c>
      <c r="P32" s="18">
        <v>293</v>
      </c>
      <c r="Q32" s="18">
        <v>3993</v>
      </c>
      <c r="R32" s="18">
        <v>199</v>
      </c>
      <c r="S32" s="18">
        <v>0</v>
      </c>
      <c r="T32" s="18">
        <v>0</v>
      </c>
      <c r="U32" s="18">
        <v>100</v>
      </c>
      <c r="V32" s="18">
        <v>0</v>
      </c>
      <c r="W32" s="18">
        <v>429</v>
      </c>
      <c r="X32" s="18">
        <v>268</v>
      </c>
      <c r="Y32" s="18">
        <v>18723</v>
      </c>
      <c r="Z32" s="18">
        <v>0</v>
      </c>
      <c r="AA32" s="18">
        <v>0</v>
      </c>
      <c r="AB32" s="18">
        <v>0</v>
      </c>
      <c r="AC32" s="81">
        <v>2793.20000000043</v>
      </c>
      <c r="AD32" s="24">
        <v>4775</v>
      </c>
      <c r="AE32" s="24">
        <v>19420</v>
      </c>
      <c r="AF32" s="24">
        <v>26988.20000000043</v>
      </c>
    </row>
    <row r="33" spans="1:32" ht="25.5" customHeight="1">
      <c r="A33" s="31"/>
      <c r="B33" s="11">
        <v>27</v>
      </c>
      <c r="C33" s="11">
        <v>34</v>
      </c>
      <c r="D33" s="12" t="s">
        <v>125</v>
      </c>
      <c r="E33" s="12" t="s">
        <v>126</v>
      </c>
      <c r="F33" s="12" t="s">
        <v>39</v>
      </c>
      <c r="G33" s="13" t="s">
        <v>127</v>
      </c>
      <c r="H33" s="12">
        <v>1933</v>
      </c>
      <c r="I33" s="12" t="s">
        <v>56</v>
      </c>
      <c r="J33" s="14" t="s">
        <v>42</v>
      </c>
      <c r="K33" s="14" t="s">
        <v>42</v>
      </c>
      <c r="L33" s="14" t="s">
        <v>42</v>
      </c>
      <c r="M33" s="16">
        <v>0</v>
      </c>
      <c r="N33" s="17">
        <v>0.00017361111111111112</v>
      </c>
      <c r="O33" s="18">
        <v>28.999999999999826</v>
      </c>
      <c r="P33" s="18">
        <v>11.999999999999693</v>
      </c>
      <c r="Q33" s="18">
        <v>3992.9999999995403</v>
      </c>
      <c r="R33" s="18">
        <v>199</v>
      </c>
      <c r="S33" s="18">
        <v>0</v>
      </c>
      <c r="T33" s="18">
        <v>0</v>
      </c>
      <c r="U33" s="18">
        <v>100</v>
      </c>
      <c r="V33" s="18">
        <v>0</v>
      </c>
      <c r="W33" s="18">
        <v>44</v>
      </c>
      <c r="X33" s="18">
        <v>56.999999999999886</v>
      </c>
      <c r="Y33" s="18">
        <v>17559.5</v>
      </c>
      <c r="Z33" s="18">
        <v>0</v>
      </c>
      <c r="AA33" s="18">
        <v>0</v>
      </c>
      <c r="AB33" s="18">
        <v>0</v>
      </c>
      <c r="AC33" s="81">
        <v>8507</v>
      </c>
      <c r="AD33" s="24">
        <v>4332.99999999954</v>
      </c>
      <c r="AE33" s="24">
        <v>17660.5</v>
      </c>
      <c r="AF33" s="24">
        <v>30500.49999999954</v>
      </c>
    </row>
    <row r="34" spans="1:32" ht="25.5" customHeight="1">
      <c r="A34" s="31"/>
      <c r="B34" s="11">
        <v>28</v>
      </c>
      <c r="C34" s="11">
        <v>31</v>
      </c>
      <c r="D34" s="12" t="s">
        <v>128</v>
      </c>
      <c r="E34" s="12" t="s">
        <v>194</v>
      </c>
      <c r="F34" s="13" t="s">
        <v>54</v>
      </c>
      <c r="G34" s="13" t="s">
        <v>129</v>
      </c>
      <c r="H34" s="12">
        <v>1972</v>
      </c>
      <c r="I34" s="12" t="s">
        <v>56</v>
      </c>
      <c r="J34" s="14" t="s">
        <v>42</v>
      </c>
      <c r="K34" s="14" t="s">
        <v>42</v>
      </c>
      <c r="L34" s="14" t="s">
        <v>42</v>
      </c>
      <c r="M34" s="16">
        <v>0</v>
      </c>
      <c r="N34" s="17">
        <v>0.00017361111111111112</v>
      </c>
      <c r="O34" s="18">
        <v>290</v>
      </c>
      <c r="P34" s="18">
        <v>385</v>
      </c>
      <c r="Q34" s="18">
        <v>3993</v>
      </c>
      <c r="R34" s="18">
        <v>21.99999999999987</v>
      </c>
      <c r="S34" s="18">
        <v>0</v>
      </c>
      <c r="T34" s="18">
        <v>0</v>
      </c>
      <c r="U34" s="18">
        <v>0</v>
      </c>
      <c r="V34" s="18">
        <v>0</v>
      </c>
      <c r="W34" s="18">
        <v>15.999999999999904</v>
      </c>
      <c r="X34" s="18">
        <v>22.99999999999986</v>
      </c>
      <c r="Y34" s="18">
        <v>18723.1</v>
      </c>
      <c r="Z34" s="18">
        <v>0</v>
      </c>
      <c r="AA34" s="18">
        <v>0</v>
      </c>
      <c r="AB34" s="18">
        <v>0</v>
      </c>
      <c r="AC34" s="81">
        <v>8236</v>
      </c>
      <c r="AD34" s="24">
        <v>4690</v>
      </c>
      <c r="AE34" s="24">
        <v>18762.1</v>
      </c>
      <c r="AF34" s="24">
        <v>31688.1</v>
      </c>
    </row>
    <row r="35" spans="2:32" s="32" customFormat="1" ht="25.5" customHeight="1">
      <c r="B35" s="11">
        <v>29</v>
      </c>
      <c r="C35" s="11">
        <v>30</v>
      </c>
      <c r="D35" s="12" t="s">
        <v>130</v>
      </c>
      <c r="E35" s="12" t="s">
        <v>131</v>
      </c>
      <c r="F35" s="12" t="s">
        <v>39</v>
      </c>
      <c r="G35" s="13" t="s">
        <v>132</v>
      </c>
      <c r="H35" s="13">
        <v>1967</v>
      </c>
      <c r="I35" s="12" t="s">
        <v>56</v>
      </c>
      <c r="J35" s="14" t="s">
        <v>42</v>
      </c>
      <c r="K35" s="14" t="s">
        <v>42</v>
      </c>
      <c r="L35" s="14" t="s">
        <v>42</v>
      </c>
      <c r="M35" s="16">
        <v>0</v>
      </c>
      <c r="N35" s="17">
        <v>0.00017361111111111112</v>
      </c>
      <c r="O35" s="18">
        <v>269</v>
      </c>
      <c r="P35" s="18">
        <v>98.00000000000011</v>
      </c>
      <c r="Q35" s="18">
        <v>3993</v>
      </c>
      <c r="R35" s="18">
        <v>199</v>
      </c>
      <c r="S35" s="18">
        <v>0</v>
      </c>
      <c r="T35" s="18">
        <v>0</v>
      </c>
      <c r="U35" s="18">
        <v>100</v>
      </c>
      <c r="V35" s="18">
        <v>0</v>
      </c>
      <c r="W35" s="18">
        <v>287</v>
      </c>
      <c r="X35" s="18">
        <v>192</v>
      </c>
      <c r="Y35" s="18">
        <v>18723</v>
      </c>
      <c r="Z35" s="18">
        <v>0</v>
      </c>
      <c r="AA35" s="18">
        <v>0</v>
      </c>
      <c r="AB35" s="18">
        <v>0</v>
      </c>
      <c r="AC35" s="81">
        <v>8307.39999999962</v>
      </c>
      <c r="AD35" s="24">
        <v>4659</v>
      </c>
      <c r="AE35" s="24">
        <v>19202</v>
      </c>
      <c r="AF35" s="24">
        <v>32168.39999999962</v>
      </c>
    </row>
    <row r="36" spans="2:32" s="32" customFormat="1" ht="25.5" customHeight="1">
      <c r="B36" s="11">
        <v>30</v>
      </c>
      <c r="C36" s="11">
        <v>36</v>
      </c>
      <c r="D36" s="13" t="s">
        <v>133</v>
      </c>
      <c r="E36" s="12" t="s">
        <v>134</v>
      </c>
      <c r="F36" s="13" t="s">
        <v>54</v>
      </c>
      <c r="G36" s="13" t="s">
        <v>135</v>
      </c>
      <c r="H36" s="12">
        <v>1934</v>
      </c>
      <c r="I36" s="12" t="s">
        <v>56</v>
      </c>
      <c r="J36" s="51" t="s">
        <v>42</v>
      </c>
      <c r="K36" s="51" t="s">
        <v>42</v>
      </c>
      <c r="L36" s="51" t="s">
        <v>42</v>
      </c>
      <c r="M36" s="16">
        <v>0</v>
      </c>
      <c r="N36" s="17">
        <v>0.00017361111111111112</v>
      </c>
      <c r="O36" s="18">
        <v>195</v>
      </c>
      <c r="P36" s="18">
        <v>391</v>
      </c>
      <c r="Q36" s="18">
        <v>3993</v>
      </c>
      <c r="R36" s="18">
        <v>199</v>
      </c>
      <c r="S36" s="18">
        <v>0</v>
      </c>
      <c r="T36" s="18">
        <v>0</v>
      </c>
      <c r="U36" s="18">
        <v>100</v>
      </c>
      <c r="V36" s="18">
        <v>0</v>
      </c>
      <c r="W36" s="18">
        <v>248</v>
      </c>
      <c r="X36" s="18">
        <v>8.000000000000187</v>
      </c>
      <c r="Y36" s="18">
        <v>18723</v>
      </c>
      <c r="Z36" s="18">
        <v>0</v>
      </c>
      <c r="AA36" s="18">
        <v>0</v>
      </c>
      <c r="AB36" s="18">
        <v>0</v>
      </c>
      <c r="AC36" s="81">
        <v>8564</v>
      </c>
      <c r="AD36" s="24">
        <v>4878</v>
      </c>
      <c r="AE36" s="24">
        <v>18979</v>
      </c>
      <c r="AF36" s="24">
        <v>32421</v>
      </c>
    </row>
    <row r="37" spans="2:32" s="32" customFormat="1" ht="25.5" customHeight="1">
      <c r="B37" s="11">
        <v>31</v>
      </c>
      <c r="C37" s="11">
        <v>32</v>
      </c>
      <c r="D37" s="13" t="s">
        <v>136</v>
      </c>
      <c r="E37" s="13" t="s">
        <v>137</v>
      </c>
      <c r="F37" s="13" t="s">
        <v>54</v>
      </c>
      <c r="G37" s="13" t="s">
        <v>138</v>
      </c>
      <c r="H37" s="13">
        <v>1931</v>
      </c>
      <c r="I37" s="12" t="s">
        <v>56</v>
      </c>
      <c r="J37" s="51" t="s">
        <v>42</v>
      </c>
      <c r="K37" s="51" t="s">
        <v>42</v>
      </c>
      <c r="L37" s="51" t="s">
        <v>42</v>
      </c>
      <c r="M37" s="16">
        <v>0</v>
      </c>
      <c r="N37" s="17">
        <v>0.00017361111111111112</v>
      </c>
      <c r="O37" s="18">
        <v>114</v>
      </c>
      <c r="P37" s="18">
        <v>41</v>
      </c>
      <c r="Q37" s="18">
        <v>3993</v>
      </c>
      <c r="R37" s="18">
        <v>199</v>
      </c>
      <c r="S37" s="18">
        <v>0</v>
      </c>
      <c r="T37" s="18">
        <v>0</v>
      </c>
      <c r="U37" s="18">
        <v>100</v>
      </c>
      <c r="V37" s="18">
        <v>0</v>
      </c>
      <c r="W37" s="18">
        <v>128</v>
      </c>
      <c r="X37" s="18">
        <v>822</v>
      </c>
      <c r="Y37" s="18">
        <v>18723</v>
      </c>
      <c r="Z37" s="18">
        <v>0</v>
      </c>
      <c r="AA37" s="18">
        <v>0</v>
      </c>
      <c r="AB37" s="18">
        <v>0</v>
      </c>
      <c r="AC37" s="81">
        <v>8943</v>
      </c>
      <c r="AD37" s="24">
        <v>4447</v>
      </c>
      <c r="AE37" s="24">
        <v>19673</v>
      </c>
      <c r="AF37" s="24">
        <v>33063</v>
      </c>
    </row>
    <row r="38" spans="2:32" s="32" customFormat="1" ht="25.5" customHeight="1">
      <c r="B38" s="11">
        <v>32</v>
      </c>
      <c r="C38" s="11">
        <v>28</v>
      </c>
      <c r="D38" s="12" t="s">
        <v>139</v>
      </c>
      <c r="E38" s="12" t="s">
        <v>140</v>
      </c>
      <c r="F38" s="13" t="s">
        <v>54</v>
      </c>
      <c r="G38" s="13" t="s">
        <v>141</v>
      </c>
      <c r="H38" s="12">
        <v>1925</v>
      </c>
      <c r="I38" s="12" t="s">
        <v>56</v>
      </c>
      <c r="J38" s="51" t="s">
        <v>42</v>
      </c>
      <c r="K38" s="51" t="s">
        <v>42</v>
      </c>
      <c r="L38" s="51" t="s">
        <v>42</v>
      </c>
      <c r="M38" s="16">
        <v>0</v>
      </c>
      <c r="N38" s="17">
        <v>0.00017361111111111112</v>
      </c>
      <c r="O38" s="18">
        <v>384</v>
      </c>
      <c r="P38" s="18">
        <v>656</v>
      </c>
      <c r="Q38" s="18">
        <v>3993</v>
      </c>
      <c r="R38" s="18">
        <v>199</v>
      </c>
      <c r="S38" s="18">
        <v>0</v>
      </c>
      <c r="T38" s="18">
        <v>0</v>
      </c>
      <c r="U38" s="18">
        <v>100</v>
      </c>
      <c r="V38" s="18">
        <v>0</v>
      </c>
      <c r="W38" s="18">
        <v>471</v>
      </c>
      <c r="X38" s="18">
        <v>366</v>
      </c>
      <c r="Y38" s="18">
        <v>18723</v>
      </c>
      <c r="Z38" s="18">
        <v>0</v>
      </c>
      <c r="AA38" s="18">
        <v>0</v>
      </c>
      <c r="AB38" s="18">
        <v>0</v>
      </c>
      <c r="AC38" s="81">
        <v>9358</v>
      </c>
      <c r="AD38" s="24">
        <v>5332</v>
      </c>
      <c r="AE38" s="24">
        <v>19560</v>
      </c>
      <c r="AF38" s="24">
        <v>34250</v>
      </c>
    </row>
    <row r="39" spans="2:32" s="32" customFormat="1" ht="25.5" customHeight="1">
      <c r="B39" s="11"/>
      <c r="C39" s="11">
        <v>5</v>
      </c>
      <c r="D39" s="12" t="s">
        <v>92</v>
      </c>
      <c r="E39" s="12" t="s">
        <v>93</v>
      </c>
      <c r="F39" s="13" t="s">
        <v>39</v>
      </c>
      <c r="G39" s="13" t="s">
        <v>94</v>
      </c>
      <c r="H39" s="12">
        <v>1930</v>
      </c>
      <c r="I39" s="12" t="s">
        <v>41</v>
      </c>
      <c r="J39" s="51" t="s">
        <v>95</v>
      </c>
      <c r="K39" s="51"/>
      <c r="L39" s="51"/>
      <c r="M39" s="16">
        <v>0</v>
      </c>
      <c r="N39" s="17">
        <v>0.00017361111111111112</v>
      </c>
      <c r="O39" s="18" t="s">
        <v>96</v>
      </c>
      <c r="P39" s="18" t="s">
        <v>96</v>
      </c>
      <c r="Q39" s="18" t="s">
        <v>96</v>
      </c>
      <c r="R39" s="18" t="s">
        <v>96</v>
      </c>
      <c r="S39" s="18">
        <v>0</v>
      </c>
      <c r="T39" s="18">
        <v>0</v>
      </c>
      <c r="U39" s="18">
        <v>100</v>
      </c>
      <c r="V39" s="18">
        <v>0</v>
      </c>
      <c r="W39" s="18">
        <v>138</v>
      </c>
      <c r="X39" s="18">
        <v>24.00000000000009</v>
      </c>
      <c r="Y39" s="18">
        <v>321.19999999949636</v>
      </c>
      <c r="Z39" s="18">
        <v>0</v>
      </c>
      <c r="AA39" s="18">
        <v>0</v>
      </c>
      <c r="AB39" s="18">
        <v>0</v>
      </c>
      <c r="AC39" s="81">
        <v>2248.7999999992385</v>
      </c>
      <c r="AD39" s="24" t="s">
        <v>96</v>
      </c>
      <c r="AE39" s="24">
        <v>483.1999999994964</v>
      </c>
      <c r="AF39" s="24" t="s">
        <v>96</v>
      </c>
    </row>
    <row r="40" spans="2:32" s="32" customFormat="1" ht="25.5" customHeight="1">
      <c r="B40" s="11"/>
      <c r="C40" s="11">
        <v>16</v>
      </c>
      <c r="D40" s="12" t="s">
        <v>142</v>
      </c>
      <c r="E40" s="12" t="s">
        <v>143</v>
      </c>
      <c r="F40" s="13" t="s">
        <v>39</v>
      </c>
      <c r="G40" s="13" t="s">
        <v>144</v>
      </c>
      <c r="H40" s="12">
        <v>1961</v>
      </c>
      <c r="I40" s="12" t="s">
        <v>41</v>
      </c>
      <c r="J40" s="51" t="s">
        <v>42</v>
      </c>
      <c r="K40" s="51" t="s">
        <v>42</v>
      </c>
      <c r="L40" s="51" t="s">
        <v>42</v>
      </c>
      <c r="M40" s="16">
        <v>0</v>
      </c>
      <c r="N40" s="17">
        <v>0.00017361111111111112</v>
      </c>
      <c r="O40" s="18">
        <v>1500</v>
      </c>
      <c r="P40" s="18">
        <v>1300</v>
      </c>
      <c r="Q40" s="18" t="s">
        <v>96</v>
      </c>
      <c r="R40" s="18">
        <v>199</v>
      </c>
      <c r="S40" s="18">
        <v>0</v>
      </c>
      <c r="T40" s="18">
        <v>0</v>
      </c>
      <c r="U40" s="18">
        <v>100</v>
      </c>
      <c r="V40" s="18">
        <v>0</v>
      </c>
      <c r="W40" s="18" t="s">
        <v>96</v>
      </c>
      <c r="X40" s="18" t="s">
        <v>96</v>
      </c>
      <c r="Y40" s="18" t="s">
        <v>96</v>
      </c>
      <c r="Z40" s="18">
        <v>0</v>
      </c>
      <c r="AA40" s="18">
        <v>0</v>
      </c>
      <c r="AB40" s="18">
        <v>0</v>
      </c>
      <c r="AC40" s="81">
        <v>942.1999999993809</v>
      </c>
      <c r="AD40" s="24">
        <v>3099</v>
      </c>
      <c r="AE40" s="24" t="s">
        <v>96</v>
      </c>
      <c r="AF40" s="24" t="s">
        <v>96</v>
      </c>
    </row>
    <row r="41" spans="1:32" s="32" customFormat="1" ht="25.5" customHeight="1">
      <c r="A41" s="31"/>
      <c r="B41" s="11"/>
      <c r="C41" s="11">
        <v>45</v>
      </c>
      <c r="D41" s="13" t="s">
        <v>148</v>
      </c>
      <c r="E41" s="13" t="s">
        <v>149</v>
      </c>
      <c r="F41" s="12" t="s">
        <v>39</v>
      </c>
      <c r="G41" s="13" t="s">
        <v>99</v>
      </c>
      <c r="H41" s="13">
        <v>1950</v>
      </c>
      <c r="I41" s="12" t="s">
        <v>56</v>
      </c>
      <c r="J41" s="51"/>
      <c r="K41" s="51"/>
      <c r="L41" s="51"/>
      <c r="M41" s="16">
        <v>0</v>
      </c>
      <c r="N41" s="17">
        <v>0.00017361111111111112</v>
      </c>
      <c r="O41" s="18">
        <v>1500</v>
      </c>
      <c r="P41" s="18">
        <v>1300</v>
      </c>
      <c r="Q41" s="18" t="s">
        <v>96</v>
      </c>
      <c r="R41" s="18">
        <v>199</v>
      </c>
      <c r="S41" s="18">
        <v>0</v>
      </c>
      <c r="T41" s="18">
        <v>0</v>
      </c>
      <c r="U41" s="18">
        <v>100</v>
      </c>
      <c r="V41" s="18">
        <v>0</v>
      </c>
      <c r="W41" s="18" t="s">
        <v>96</v>
      </c>
      <c r="X41" s="18" t="s">
        <v>96</v>
      </c>
      <c r="Y41" s="18" t="s">
        <v>96</v>
      </c>
      <c r="Z41" s="18">
        <v>0</v>
      </c>
      <c r="AA41" s="18">
        <v>0</v>
      </c>
      <c r="AB41" s="18">
        <v>0</v>
      </c>
      <c r="AC41" s="81" t="s">
        <v>96</v>
      </c>
      <c r="AD41" s="24">
        <v>3099</v>
      </c>
      <c r="AE41" s="24" t="s">
        <v>96</v>
      </c>
      <c r="AF41" s="24" t="s">
        <v>96</v>
      </c>
    </row>
    <row r="42" spans="2:32" s="32" customFormat="1" ht="25.5" customHeight="1">
      <c r="B42" s="43"/>
      <c r="C42" s="11">
        <v>49</v>
      </c>
      <c r="D42" s="12" t="s">
        <v>182</v>
      </c>
      <c r="E42" s="12" t="s">
        <v>183</v>
      </c>
      <c r="F42" s="13" t="s">
        <v>39</v>
      </c>
      <c r="G42" s="13" t="s">
        <v>184</v>
      </c>
      <c r="H42" s="12">
        <v>1953</v>
      </c>
      <c r="I42" s="28" t="s">
        <v>56</v>
      </c>
      <c r="J42" s="60" t="s">
        <v>42</v>
      </c>
      <c r="K42" s="60"/>
      <c r="L42" s="60"/>
      <c r="M42" s="19">
        <v>250</v>
      </c>
      <c r="N42" s="19">
        <v>645</v>
      </c>
      <c r="O42" s="18">
        <v>250</v>
      </c>
      <c r="P42" s="18">
        <v>645</v>
      </c>
      <c r="Q42" s="18">
        <v>3992.9999999995403</v>
      </c>
      <c r="R42" s="18">
        <v>123</v>
      </c>
      <c r="S42" s="18">
        <v>0</v>
      </c>
      <c r="T42" s="18">
        <v>0</v>
      </c>
      <c r="U42" s="18">
        <v>0</v>
      </c>
      <c r="V42" s="18">
        <v>0</v>
      </c>
      <c r="W42" s="18">
        <v>286</v>
      </c>
      <c r="X42" s="18">
        <v>52.999999999999915</v>
      </c>
      <c r="Y42" s="18">
        <v>32.79999999994509</v>
      </c>
      <c r="Z42" s="18">
        <v>0</v>
      </c>
      <c r="AA42" s="18">
        <v>0</v>
      </c>
      <c r="AB42" s="18">
        <v>0</v>
      </c>
      <c r="AC42" s="24" t="s">
        <v>96</v>
      </c>
      <c r="AD42" s="24">
        <v>5010.99999999954</v>
      </c>
      <c r="AE42" s="24">
        <v>371.799999999945</v>
      </c>
      <c r="AF42" s="24" t="s">
        <v>96</v>
      </c>
    </row>
    <row r="43" spans="1:32" s="32" customFormat="1" ht="25.5" customHeight="1">
      <c r="A43" s="31"/>
      <c r="B43" s="11"/>
      <c r="C43" s="11">
        <v>64</v>
      </c>
      <c r="D43" s="12" t="s">
        <v>158</v>
      </c>
      <c r="E43" s="12" t="s">
        <v>159</v>
      </c>
      <c r="F43" s="12" t="s">
        <v>39</v>
      </c>
      <c r="G43" s="13" t="s">
        <v>160</v>
      </c>
      <c r="H43" s="12">
        <v>1953</v>
      </c>
      <c r="I43" s="12" t="s">
        <v>56</v>
      </c>
      <c r="J43" s="60"/>
      <c r="K43" s="60"/>
      <c r="L43" s="60"/>
      <c r="M43" s="16">
        <v>0</v>
      </c>
      <c r="N43" s="17">
        <v>0.00017361111111111112</v>
      </c>
      <c r="O43" s="18">
        <v>48.00000000000018</v>
      </c>
      <c r="P43" s="18">
        <v>72</v>
      </c>
      <c r="Q43" s="18">
        <v>3993</v>
      </c>
      <c r="R43" s="18">
        <v>112</v>
      </c>
      <c r="S43" s="18">
        <v>0</v>
      </c>
      <c r="T43" s="18">
        <v>0</v>
      </c>
      <c r="U43" s="18">
        <v>0</v>
      </c>
      <c r="V43" s="18">
        <v>0</v>
      </c>
      <c r="W43" s="18">
        <v>24.00000000000009</v>
      </c>
      <c r="X43" s="18">
        <v>134</v>
      </c>
      <c r="Y43" s="18">
        <v>54.00000000008398</v>
      </c>
      <c r="Z43" s="18">
        <v>0</v>
      </c>
      <c r="AA43" s="18">
        <v>0</v>
      </c>
      <c r="AB43" s="18">
        <v>0</v>
      </c>
      <c r="AC43" s="81" t="s">
        <v>96</v>
      </c>
      <c r="AD43" s="24">
        <v>4225</v>
      </c>
      <c r="AE43" s="24">
        <v>212.00000000008407</v>
      </c>
      <c r="AF43" s="24" t="s">
        <v>96</v>
      </c>
    </row>
    <row r="44" spans="2:32" s="32" customFormat="1" ht="25.5" customHeight="1">
      <c r="B44" s="115"/>
      <c r="C44" s="49">
        <v>68</v>
      </c>
      <c r="D44" s="44" t="s">
        <v>185</v>
      </c>
      <c r="E44" s="44" t="s">
        <v>186</v>
      </c>
      <c r="F44" s="50" t="s">
        <v>54</v>
      </c>
      <c r="G44" s="50" t="s">
        <v>187</v>
      </c>
      <c r="H44" s="44">
        <v>1964</v>
      </c>
      <c r="I44" s="12" t="s">
        <v>56</v>
      </c>
      <c r="J44" s="60"/>
      <c r="K44" s="60"/>
      <c r="L44" s="60"/>
      <c r="M44" s="108"/>
      <c r="N44" s="108"/>
      <c r="O44" s="18">
        <v>47.99999999999994</v>
      </c>
      <c r="P44" s="18">
        <v>139</v>
      </c>
      <c r="Q44" s="18">
        <v>3719.000000000623</v>
      </c>
      <c r="R44" s="18">
        <v>44.99999999999973</v>
      </c>
      <c r="S44" s="18">
        <v>0</v>
      </c>
      <c r="T44" s="18">
        <v>0</v>
      </c>
      <c r="U44" s="18">
        <v>0</v>
      </c>
      <c r="V44" s="18">
        <v>0</v>
      </c>
      <c r="W44" s="18">
        <v>193</v>
      </c>
      <c r="X44" s="18">
        <v>107</v>
      </c>
      <c r="Y44" s="18">
        <v>163.69999999996332</v>
      </c>
      <c r="Z44" s="18">
        <v>0</v>
      </c>
      <c r="AA44" s="18">
        <v>0</v>
      </c>
      <c r="AB44" s="18">
        <v>0</v>
      </c>
      <c r="AC44" s="58" t="s">
        <v>96</v>
      </c>
      <c r="AD44" s="24">
        <v>3951.0000000006225</v>
      </c>
      <c r="AE44" s="24">
        <v>463.6999999999633</v>
      </c>
      <c r="AF44" s="24" t="s">
        <v>96</v>
      </c>
    </row>
    <row r="45" spans="2:33" ht="25.5" customHeight="1">
      <c r="B45" s="105"/>
      <c r="C45" s="11">
        <v>74</v>
      </c>
      <c r="D45" s="12" t="s">
        <v>203</v>
      </c>
      <c r="E45" s="12" t="s">
        <v>204</v>
      </c>
      <c r="F45" s="13" t="s">
        <v>39</v>
      </c>
      <c r="G45" s="13" t="s">
        <v>205</v>
      </c>
      <c r="H45" s="12">
        <v>1967</v>
      </c>
      <c r="I45" s="12" t="s">
        <v>56</v>
      </c>
      <c r="J45" s="60"/>
      <c r="K45" s="60"/>
      <c r="L45" s="60"/>
      <c r="M45" s="52"/>
      <c r="N45" s="53"/>
      <c r="O45" s="18">
        <v>258</v>
      </c>
      <c r="P45" s="18">
        <v>96.00000000000013</v>
      </c>
      <c r="Q45" s="18">
        <v>443.49999999990786</v>
      </c>
      <c r="R45" s="18">
        <v>199</v>
      </c>
      <c r="S45" s="18">
        <v>0</v>
      </c>
      <c r="T45" s="18">
        <v>0</v>
      </c>
      <c r="U45" s="18">
        <v>100</v>
      </c>
      <c r="V45" s="18">
        <v>0</v>
      </c>
      <c r="W45" s="18" t="s">
        <v>96</v>
      </c>
      <c r="X45" s="18" t="s">
        <v>96</v>
      </c>
      <c r="Y45" s="18" t="s">
        <v>96</v>
      </c>
      <c r="Z45" s="18">
        <v>0</v>
      </c>
      <c r="AA45" s="18">
        <v>0</v>
      </c>
      <c r="AB45" s="18">
        <v>0</v>
      </c>
      <c r="AC45" s="58" t="s">
        <v>96</v>
      </c>
      <c r="AD45" s="24">
        <v>1096.499999999908</v>
      </c>
      <c r="AE45" s="24" t="s">
        <v>96</v>
      </c>
      <c r="AF45" s="24" t="s">
        <v>96</v>
      </c>
      <c r="AG45" s="32"/>
    </row>
    <row r="46" spans="2:32" ht="25.5" customHeight="1">
      <c r="B46" s="46"/>
      <c r="C46" s="28">
        <v>76</v>
      </c>
      <c r="D46" s="28" t="s">
        <v>174</v>
      </c>
      <c r="E46" s="28" t="s">
        <v>175</v>
      </c>
      <c r="F46" s="28" t="s">
        <v>39</v>
      </c>
      <c r="G46" s="28" t="s">
        <v>176</v>
      </c>
      <c r="H46" s="28">
        <v>1972</v>
      </c>
      <c r="I46" s="12" t="s">
        <v>56</v>
      </c>
      <c r="J46" s="60"/>
      <c r="K46" s="60"/>
      <c r="L46" s="60"/>
      <c r="M46" s="108"/>
      <c r="N46" s="108"/>
      <c r="O46" s="18" t="s">
        <v>96</v>
      </c>
      <c r="P46" s="18" t="s">
        <v>96</v>
      </c>
      <c r="Q46" s="18" t="s">
        <v>96</v>
      </c>
      <c r="R46" s="18" t="s">
        <v>96</v>
      </c>
      <c r="S46" s="18" t="s">
        <v>96</v>
      </c>
      <c r="T46" s="18" t="s">
        <v>96</v>
      </c>
      <c r="U46" s="18" t="s">
        <v>96</v>
      </c>
      <c r="V46" s="18" t="s">
        <v>96</v>
      </c>
      <c r="W46" s="18" t="s">
        <v>96</v>
      </c>
      <c r="X46" s="18" t="s">
        <v>96</v>
      </c>
      <c r="Y46" s="18" t="s">
        <v>96</v>
      </c>
      <c r="Z46" s="18" t="s">
        <v>96</v>
      </c>
      <c r="AA46" s="18" t="s">
        <v>96</v>
      </c>
      <c r="AB46" s="18" t="s">
        <v>96</v>
      </c>
      <c r="AC46" s="114">
        <v>8892</v>
      </c>
      <c r="AD46" s="24" t="s">
        <v>96</v>
      </c>
      <c r="AE46" s="24" t="s">
        <v>96</v>
      </c>
      <c r="AF46" s="24" t="s">
        <v>96</v>
      </c>
    </row>
    <row r="47" spans="2:32" ht="25.5" customHeight="1">
      <c r="B47" s="94"/>
      <c r="C47" s="60">
        <v>77</v>
      </c>
      <c r="D47" s="60" t="s">
        <v>171</v>
      </c>
      <c r="E47" s="60" t="s">
        <v>172</v>
      </c>
      <c r="F47" s="60" t="s">
        <v>39</v>
      </c>
      <c r="G47" s="60" t="s">
        <v>173</v>
      </c>
      <c r="H47" s="60">
        <v>1973</v>
      </c>
      <c r="I47" s="12" t="s">
        <v>56</v>
      </c>
      <c r="J47" s="60"/>
      <c r="K47" s="60"/>
      <c r="L47" s="60"/>
      <c r="M47" s="108"/>
      <c r="N47" s="108"/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14">
        <v>8555</v>
      </c>
      <c r="AD47" s="24" t="s">
        <v>96</v>
      </c>
      <c r="AE47" s="24" t="s">
        <v>96</v>
      </c>
      <c r="AF47" s="24" t="s">
        <v>96</v>
      </c>
    </row>
    <row r="48" spans="2:32" ht="25.5" customHeight="1">
      <c r="B48" s="94"/>
      <c r="C48" s="60">
        <v>80</v>
      </c>
      <c r="D48" s="60" t="s">
        <v>169</v>
      </c>
      <c r="E48" s="60"/>
      <c r="F48" s="60" t="s">
        <v>39</v>
      </c>
      <c r="G48" s="60" t="s">
        <v>170</v>
      </c>
      <c r="H48" s="60">
        <v>1975</v>
      </c>
      <c r="I48" s="44" t="s">
        <v>56</v>
      </c>
      <c r="J48" s="60"/>
      <c r="K48" s="60"/>
      <c r="L48" s="60"/>
      <c r="M48" s="108"/>
      <c r="N48" s="108"/>
      <c r="O48" s="18" t="s">
        <v>96</v>
      </c>
      <c r="P48" s="18" t="s">
        <v>96</v>
      </c>
      <c r="Q48" s="18" t="s">
        <v>96</v>
      </c>
      <c r="R48" s="18" t="s">
        <v>96</v>
      </c>
      <c r="S48" s="18" t="s">
        <v>96</v>
      </c>
      <c r="T48" s="18" t="s">
        <v>96</v>
      </c>
      <c r="U48" s="18" t="s">
        <v>96</v>
      </c>
      <c r="V48" s="18" t="s">
        <v>96</v>
      </c>
      <c r="W48" s="18" t="s">
        <v>96</v>
      </c>
      <c r="X48" s="18" t="s">
        <v>96</v>
      </c>
      <c r="Y48" s="18" t="s">
        <v>96</v>
      </c>
      <c r="Z48" s="18" t="s">
        <v>96</v>
      </c>
      <c r="AA48" s="18" t="s">
        <v>96</v>
      </c>
      <c r="AB48" s="18" t="s">
        <v>96</v>
      </c>
      <c r="AC48" s="114">
        <v>8303.699999999728</v>
      </c>
      <c r="AD48" s="24" t="s">
        <v>96</v>
      </c>
      <c r="AE48" s="24" t="s">
        <v>96</v>
      </c>
      <c r="AF48" s="24" t="s">
        <v>96</v>
      </c>
    </row>
    <row r="49" spans="2:32" ht="25.5" customHeight="1">
      <c r="B49" s="49"/>
      <c r="C49" s="49">
        <v>81</v>
      </c>
      <c r="D49" s="44" t="s">
        <v>161</v>
      </c>
      <c r="E49" s="44" t="s">
        <v>162</v>
      </c>
      <c r="F49" s="50" t="s">
        <v>39</v>
      </c>
      <c r="G49" s="50" t="s">
        <v>163</v>
      </c>
      <c r="H49" s="44">
        <v>1978</v>
      </c>
      <c r="I49" s="44" t="s">
        <v>56</v>
      </c>
      <c r="J49" s="60"/>
      <c r="K49" s="60"/>
      <c r="L49" s="60"/>
      <c r="M49" s="52">
        <v>0</v>
      </c>
      <c r="N49" s="53">
        <v>0.00017361111111111112</v>
      </c>
      <c r="O49" s="18">
        <v>195</v>
      </c>
      <c r="P49" s="18">
        <v>214</v>
      </c>
      <c r="Q49" s="18">
        <v>1238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487</v>
      </c>
      <c r="X49" s="18">
        <v>13</v>
      </c>
      <c r="Y49" s="18" t="s">
        <v>96</v>
      </c>
      <c r="Z49" s="18">
        <v>0</v>
      </c>
      <c r="AA49" s="18">
        <v>0</v>
      </c>
      <c r="AB49" s="18">
        <v>0</v>
      </c>
      <c r="AC49" s="109">
        <v>5236.0000000002965</v>
      </c>
      <c r="AD49" s="24">
        <v>1647</v>
      </c>
      <c r="AE49" s="24" t="s">
        <v>96</v>
      </c>
      <c r="AF49" s="24" t="s">
        <v>96</v>
      </c>
    </row>
    <row r="50" spans="16:32" ht="12.75">
      <c r="P50" s="40"/>
      <c r="T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6:32" ht="12.75">
      <c r="P51" s="40"/>
      <c r="T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6:32" ht="12.75">
      <c r="P52" s="40"/>
      <c r="T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6:32" ht="12.75">
      <c r="P53" s="40"/>
      <c r="T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6:32" ht="12.75">
      <c r="P54" s="40"/>
      <c r="T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6:32" ht="12.75">
      <c r="P55" s="40"/>
      <c r="T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6:32" ht="12.75">
      <c r="P56" s="40"/>
      <c r="T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6:32" ht="12.75">
      <c r="P57" s="40"/>
      <c r="T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6:32" ht="12.75">
      <c r="P58" s="40"/>
      <c r="T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6:32" ht="12.75">
      <c r="P59" s="40"/>
      <c r="T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6:32" ht="12.75">
      <c r="P60" s="40"/>
      <c r="T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6:32" ht="12.75">
      <c r="P61" s="40"/>
      <c r="T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6:32" ht="12.75">
      <c r="P62" s="40"/>
      <c r="T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6:32" ht="12.75">
      <c r="P63" s="40"/>
      <c r="T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6:32" ht="12.75">
      <c r="P64" s="40"/>
      <c r="T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6:32" ht="12.75">
      <c r="P65" s="40"/>
      <c r="T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6:32" ht="12.75">
      <c r="P66" s="40"/>
      <c r="T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6:32" ht="12.75">
      <c r="P67" s="40"/>
      <c r="T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6:32" ht="12.75">
      <c r="P68" s="40"/>
      <c r="T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6:32" ht="12.75">
      <c r="P69" s="40"/>
      <c r="T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6:32" ht="12.75">
      <c r="P70" s="40"/>
      <c r="T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6:32" ht="12.75">
      <c r="P71" s="40"/>
      <c r="T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6:32" ht="12.75">
      <c r="P72" s="40"/>
      <c r="T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6:32" ht="12.75">
      <c r="P73" s="40"/>
      <c r="T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6:32" ht="12.75">
      <c r="P74" s="40"/>
      <c r="T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6:32" ht="12.75">
      <c r="P75" s="40"/>
      <c r="T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6:32" ht="12.75">
      <c r="P76" s="40"/>
      <c r="T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6:32" ht="12.75">
      <c r="P77" s="40"/>
      <c r="T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6:32" ht="12.75">
      <c r="P78" s="40"/>
      <c r="T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6:32" ht="12.75">
      <c r="P79" s="40"/>
      <c r="T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6:32" ht="12.75">
      <c r="P80" s="40"/>
      <c r="T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6:32" ht="12.75">
      <c r="P81" s="40"/>
      <c r="T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6:32" ht="12.75">
      <c r="P82" s="40"/>
      <c r="T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6:32" ht="12.75">
      <c r="P83" s="40"/>
      <c r="T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6:32" ht="12.75">
      <c r="P84" s="40"/>
      <c r="T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6:32" ht="12.75">
      <c r="P85" s="40"/>
      <c r="T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6:32" ht="12.75">
      <c r="P86" s="40"/>
      <c r="T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6:32" ht="12.75">
      <c r="P87" s="40"/>
      <c r="T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6:32" ht="12.75">
      <c r="P88" s="40"/>
      <c r="T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6:32" ht="12.75">
      <c r="P89" s="40"/>
      <c r="T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6:32" ht="12.75">
      <c r="P90" s="40"/>
      <c r="T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6:32" ht="12.75">
      <c r="P91" s="40"/>
      <c r="T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6:32" ht="12.75">
      <c r="P92" s="40"/>
      <c r="T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6:32" ht="12.75">
      <c r="P93" s="40"/>
      <c r="T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6:32" ht="12.75">
      <c r="P94" s="40"/>
      <c r="T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6:32" ht="12.75">
      <c r="P95" s="40"/>
      <c r="T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6:32" ht="12.75">
      <c r="P96" s="40"/>
      <c r="T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6:32" ht="12.75">
      <c r="P97" s="40"/>
      <c r="T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6:32" ht="12.75">
      <c r="P98" s="40"/>
      <c r="T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6:32" ht="12.75">
      <c r="P99" s="40"/>
      <c r="T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6:32" ht="12.75">
      <c r="P100" s="40"/>
      <c r="T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6:32" ht="12.75">
      <c r="P101" s="40"/>
      <c r="T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6:32" ht="12.75">
      <c r="P102" s="40"/>
      <c r="T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6:32" ht="12.75">
      <c r="P103" s="40"/>
      <c r="T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6:32" ht="12.75">
      <c r="P104" s="40"/>
      <c r="T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6:32" ht="12.75">
      <c r="P105" s="40"/>
      <c r="T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6:32" ht="12.75">
      <c r="P106" s="40"/>
      <c r="T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6:32" ht="12.75">
      <c r="P107" s="40"/>
      <c r="T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6:32" ht="12.75">
      <c r="P108" s="40"/>
      <c r="T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6:32" ht="12.75">
      <c r="P109" s="40"/>
      <c r="T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6:32" ht="12.75">
      <c r="P110" s="40"/>
      <c r="T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6:32" ht="12.75">
      <c r="P111" s="40"/>
      <c r="T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6:32" ht="12.75">
      <c r="P112" s="40"/>
      <c r="T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6:32" ht="12.75">
      <c r="P113" s="40"/>
      <c r="T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6:32" ht="12.75">
      <c r="P114" s="40"/>
      <c r="T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6:32" ht="12.75">
      <c r="P115" s="40"/>
      <c r="T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6:32" ht="12.75">
      <c r="P116" s="40"/>
      <c r="T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6:32" ht="12.75">
      <c r="P117" s="40"/>
      <c r="T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6:32" ht="12.75">
      <c r="P118" s="40"/>
      <c r="T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6:32" ht="12.75">
      <c r="P119" s="40"/>
      <c r="T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6:32" ht="12.75">
      <c r="P120" s="40"/>
      <c r="T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6:32" ht="12.75">
      <c r="P121" s="40"/>
      <c r="T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6:32" ht="12.75">
      <c r="P122" s="40"/>
      <c r="T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6:32" ht="12.75">
      <c r="P123" s="40"/>
      <c r="T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6:32" ht="12.75">
      <c r="P124" s="40"/>
      <c r="T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6:32" ht="12.75">
      <c r="P125" s="40"/>
      <c r="T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6:32" ht="12.75">
      <c r="P126" s="40"/>
      <c r="T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6:32" ht="12.75">
      <c r="P127" s="40"/>
      <c r="T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6:32" ht="12.75">
      <c r="P128" s="40"/>
      <c r="T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6:32" ht="12.75">
      <c r="P129" s="40"/>
      <c r="T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6:32" ht="12.75">
      <c r="P130" s="40"/>
      <c r="T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6:32" ht="12.75">
      <c r="P131" s="40"/>
      <c r="T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6:32" ht="12.75">
      <c r="P132" s="40"/>
      <c r="T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6:32" ht="12.75">
      <c r="P133" s="40"/>
      <c r="T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6:32" ht="12.75">
      <c r="P134" s="40"/>
      <c r="T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6:32" ht="12.75">
      <c r="P135" s="40"/>
      <c r="T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6:32" ht="12.75">
      <c r="P136" s="40"/>
      <c r="T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6:32" ht="12.75">
      <c r="P137" s="40"/>
      <c r="T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6:32" ht="12.75">
      <c r="P138" s="40"/>
      <c r="T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6:32" ht="12.75">
      <c r="P139" s="40"/>
      <c r="T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6:32" ht="12.75">
      <c r="P140" s="40"/>
      <c r="T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6:32" ht="12.75">
      <c r="P141" s="40"/>
      <c r="T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6:32" ht="12.75">
      <c r="P142" s="40"/>
      <c r="T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6:32" ht="12.75">
      <c r="P143" s="40"/>
      <c r="T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6:32" ht="12.75">
      <c r="P144" s="40"/>
      <c r="T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6:32" ht="12.75">
      <c r="P145" s="40"/>
      <c r="T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6:32" ht="12.75">
      <c r="P146" s="40"/>
      <c r="T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6:32" ht="12.75">
      <c r="P147" s="40"/>
      <c r="T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6:32" ht="12.75">
      <c r="P148" s="40"/>
      <c r="T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6:32" ht="12.75">
      <c r="P149" s="40"/>
      <c r="T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6:32" ht="12.75">
      <c r="P150" s="40"/>
      <c r="T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6:32" ht="12.75">
      <c r="P151" s="40"/>
      <c r="T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6:32" ht="12.75">
      <c r="P152" s="40"/>
      <c r="T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6:32" ht="12.75">
      <c r="P153" s="40"/>
      <c r="T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6:32" ht="12.75">
      <c r="P154" s="40"/>
      <c r="T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6:32" ht="12.75">
      <c r="P155" s="40"/>
      <c r="T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6:32" ht="12.75">
      <c r="P156" s="40"/>
      <c r="T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6:32" ht="12.75">
      <c r="P157" s="40"/>
      <c r="T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6:32" ht="12.75">
      <c r="P158" s="40"/>
      <c r="T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6:32" ht="12.75">
      <c r="P159" s="40"/>
      <c r="T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6:32" ht="12.75">
      <c r="P160" s="40"/>
      <c r="T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6:32" ht="12.75">
      <c r="P161" s="40"/>
      <c r="T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6:32" ht="12.75">
      <c r="P162" s="40"/>
      <c r="T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6:32" ht="12.75">
      <c r="P163" s="40"/>
      <c r="T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6:32" ht="12.75">
      <c r="P164" s="40"/>
      <c r="T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6:32" ht="12.75">
      <c r="P165" s="40"/>
      <c r="T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6:32" ht="12.75">
      <c r="P166" s="40"/>
      <c r="T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6:32" ht="12.75">
      <c r="P167" s="40"/>
      <c r="T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6:32" ht="12.75">
      <c r="P168" s="40"/>
      <c r="T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6:32" ht="12.75">
      <c r="P169" s="40"/>
      <c r="T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6:32" ht="12.75">
      <c r="P170" s="40"/>
      <c r="T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6:32" ht="12.75">
      <c r="P171" s="40"/>
      <c r="T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6:32" ht="12.75">
      <c r="P172" s="40"/>
      <c r="T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6:32" ht="12.75">
      <c r="P173" s="40"/>
      <c r="T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6:32" ht="12.75">
      <c r="P174" s="40"/>
      <c r="T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6:32" ht="12.75">
      <c r="P175" s="40"/>
      <c r="T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6:32" ht="12.75">
      <c r="P176" s="40"/>
      <c r="T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6:32" ht="12.75">
      <c r="P177" s="40"/>
      <c r="T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6:32" ht="12.75">
      <c r="P178" s="40"/>
      <c r="T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6:32" ht="12.75">
      <c r="P179" s="40"/>
      <c r="T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6:32" ht="12.75">
      <c r="P180" s="40"/>
      <c r="T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6:32" ht="12.75">
      <c r="P181" s="40"/>
      <c r="T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6:32" ht="12.75">
      <c r="P182" s="40"/>
      <c r="T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6:32" ht="12.75">
      <c r="P183" s="40"/>
      <c r="T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6:32" ht="12.75">
      <c r="P184" s="40"/>
      <c r="T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6:32" ht="12.75">
      <c r="P185" s="40"/>
      <c r="T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6:32" ht="12.75">
      <c r="P186" s="40"/>
      <c r="T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6:32" ht="12.75">
      <c r="P187" s="40"/>
      <c r="T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6:32" ht="12.75">
      <c r="P188" s="40"/>
      <c r="T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6:32" ht="12.75">
      <c r="P189" s="40"/>
      <c r="T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6:32" ht="12.75">
      <c r="P190" s="40"/>
      <c r="T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6:32" ht="12.75">
      <c r="P191" s="40"/>
      <c r="T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6:32" ht="12.75">
      <c r="P192" s="40"/>
      <c r="T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6:32" ht="12.75">
      <c r="P193" s="40"/>
      <c r="T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6:32" ht="12.75">
      <c r="P194" s="40"/>
      <c r="T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6:32" ht="12.75">
      <c r="P195" s="40"/>
      <c r="T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6:32" ht="12.75">
      <c r="P196" s="40"/>
      <c r="T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6:32" ht="12.75">
      <c r="P197" s="40"/>
      <c r="T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6:32" ht="12.75">
      <c r="P198" s="40"/>
      <c r="T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6:32" ht="12.75">
      <c r="P199" s="40"/>
      <c r="T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ht="12.75">
      <c r="AF200" s="9"/>
    </row>
    <row r="201" ht="12.75">
      <c r="AF201" s="9"/>
    </row>
    <row r="202" ht="12.75">
      <c r="AF202" s="9"/>
    </row>
    <row r="203" ht="12.75">
      <c r="AF203" s="9"/>
    </row>
    <row r="204" ht="12.75">
      <c r="AF204" s="9"/>
    </row>
    <row r="205" ht="12.75">
      <c r="AF205" s="9"/>
    </row>
  </sheetData>
  <sheetProtection password="CC37" sheet="1" objects="1" selectLockedCells="1" selectUnlockedCells="1"/>
  <mergeCells count="38">
    <mergeCell ref="O2:V3"/>
    <mergeCell ref="W2:AB3"/>
    <mergeCell ref="A1:AF1"/>
    <mergeCell ref="AC2:AF3"/>
    <mergeCell ref="M2:N3"/>
    <mergeCell ref="AE4:AE6"/>
    <mergeCell ref="AF4:AF6"/>
    <mergeCell ref="O5:O6"/>
    <mergeCell ref="P5:P6"/>
    <mergeCell ref="Q5:Q6"/>
    <mergeCell ref="R5:R6"/>
    <mergeCell ref="W5:W6"/>
    <mergeCell ref="X5:X6"/>
    <mergeCell ref="Y5:Y6"/>
    <mergeCell ref="Z4:Z6"/>
    <mergeCell ref="AA4:AA6"/>
    <mergeCell ref="S4:S6"/>
    <mergeCell ref="T4:T6"/>
    <mergeCell ref="U4:U6"/>
    <mergeCell ref="V4:V6"/>
    <mergeCell ref="AB4:AB6"/>
    <mergeCell ref="AD4:AD6"/>
    <mergeCell ref="AC4:AC6"/>
    <mergeCell ref="I4:I6"/>
    <mergeCell ref="J4:J6"/>
    <mergeCell ref="K4:K6"/>
    <mergeCell ref="L4:L6"/>
    <mergeCell ref="M4:N4"/>
    <mergeCell ref="M5:M6"/>
    <mergeCell ref="N5:N6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D22"/>
  <sheetViews>
    <sheetView zoomScale="70" zoomScaleNormal="7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P46" sqref="P46"/>
    </sheetView>
  </sheetViews>
  <sheetFormatPr defaultColWidth="9.140625" defaultRowHeight="12.75"/>
  <cols>
    <col min="1" max="1" width="4.421875" style="32" hidden="1" customWidth="1"/>
    <col min="2" max="2" width="5.8515625" style="64" customWidth="1"/>
    <col min="3" max="3" width="6.140625" style="36" customWidth="1"/>
    <col min="4" max="4" width="22.57421875" style="36" customWidth="1"/>
    <col min="5" max="5" width="25.00390625" style="36" customWidth="1"/>
    <col min="6" max="6" width="8.00390625" style="36" customWidth="1"/>
    <col min="7" max="7" width="27.57421875" style="36" customWidth="1"/>
    <col min="8" max="9" width="6.28125" style="36" customWidth="1"/>
    <col min="10" max="12" width="6.28125" style="36" hidden="1" customWidth="1"/>
    <col min="13" max="13" width="10.140625" style="40" customWidth="1"/>
    <col min="14" max="14" width="11.28125" style="9" customWidth="1"/>
    <col min="15" max="15" width="12.421875" style="9" customWidth="1"/>
    <col min="16" max="16" width="10.00390625" style="9" customWidth="1"/>
    <col min="17" max="17" width="7.57421875" style="9" customWidth="1"/>
    <col min="18" max="18" width="7.7109375" style="9" customWidth="1"/>
    <col min="19" max="19" width="7.140625" style="9" customWidth="1"/>
    <col min="20" max="20" width="11.8515625" style="9" customWidth="1"/>
    <col min="21" max="22" width="10.00390625" style="9" customWidth="1"/>
    <col min="23" max="23" width="16.140625" style="9" customWidth="1"/>
    <col min="24" max="24" width="6.7109375" style="9" customWidth="1"/>
    <col min="25" max="25" width="6.28125" style="9" customWidth="1"/>
    <col min="26" max="27" width="11.8515625" style="9" customWidth="1"/>
    <col min="28" max="30" width="10.28125" style="9" customWidth="1"/>
    <col min="31" max="16384" width="9.140625" style="9" customWidth="1"/>
  </cols>
  <sheetData>
    <row r="1" spans="1:30" s="2" customFormat="1" ht="36.75" customHeight="1">
      <c r="A1" s="174" t="s">
        <v>196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"/>
      <c r="AD1" s="1"/>
    </row>
    <row r="2" spans="1:30" s="2" customFormat="1" ht="12.75" customHeight="1">
      <c r="A2" s="4"/>
      <c r="B2" s="77"/>
      <c r="C2" s="5"/>
      <c r="D2" s="5"/>
      <c r="E2" s="5"/>
      <c r="F2" s="5"/>
      <c r="G2" s="5"/>
      <c r="H2" s="5"/>
      <c r="I2" s="5"/>
      <c r="J2" s="5"/>
      <c r="K2" s="5"/>
      <c r="L2" s="5"/>
      <c r="M2" s="244">
        <v>40054</v>
      </c>
      <c r="N2" s="244"/>
      <c r="O2" s="244"/>
      <c r="P2" s="244"/>
      <c r="Q2" s="244"/>
      <c r="R2" s="244"/>
      <c r="S2" s="244"/>
      <c r="T2" s="244"/>
      <c r="U2" s="246">
        <v>40055</v>
      </c>
      <c r="V2" s="246"/>
      <c r="W2" s="246"/>
      <c r="X2" s="246"/>
      <c r="Y2" s="246"/>
      <c r="Z2" s="246"/>
      <c r="AA2" s="288"/>
      <c r="AB2" s="289"/>
      <c r="AC2" s="289"/>
      <c r="AD2" s="289"/>
    </row>
    <row r="3" spans="1:30" s="2" customFormat="1" ht="12.75" customHeight="1" thickBot="1">
      <c r="A3" s="6"/>
      <c r="B3" s="78"/>
      <c r="C3" s="7"/>
      <c r="D3" s="7"/>
      <c r="E3" s="7"/>
      <c r="F3" s="7"/>
      <c r="G3" s="7"/>
      <c r="H3" s="7"/>
      <c r="I3" s="7"/>
      <c r="J3" s="7"/>
      <c r="K3" s="7"/>
      <c r="L3" s="7"/>
      <c r="M3" s="245"/>
      <c r="N3" s="245"/>
      <c r="O3" s="245"/>
      <c r="P3" s="245"/>
      <c r="Q3" s="245"/>
      <c r="R3" s="245"/>
      <c r="S3" s="245"/>
      <c r="T3" s="245"/>
      <c r="U3" s="247"/>
      <c r="V3" s="247"/>
      <c r="W3" s="247"/>
      <c r="X3" s="247"/>
      <c r="Y3" s="247"/>
      <c r="Z3" s="247"/>
      <c r="AA3" s="290"/>
      <c r="AB3" s="290"/>
      <c r="AC3" s="290"/>
      <c r="AD3" s="290"/>
    </row>
    <row r="4" spans="1:30" ht="15.75" customHeight="1">
      <c r="A4" s="179" t="s">
        <v>0</v>
      </c>
      <c r="B4" s="248" t="s">
        <v>0</v>
      </c>
      <c r="C4" s="185" t="s">
        <v>1</v>
      </c>
      <c r="D4" s="188" t="s">
        <v>2</v>
      </c>
      <c r="E4" s="188" t="s">
        <v>3</v>
      </c>
      <c r="F4" s="188" t="s">
        <v>4</v>
      </c>
      <c r="G4" s="188" t="s">
        <v>5</v>
      </c>
      <c r="H4" s="191" t="s">
        <v>6</v>
      </c>
      <c r="I4" s="172" t="s">
        <v>7</v>
      </c>
      <c r="J4" s="172" t="s">
        <v>8</v>
      </c>
      <c r="K4" s="172" t="s">
        <v>9</v>
      </c>
      <c r="L4" s="172" t="s">
        <v>10</v>
      </c>
      <c r="M4" s="8" t="s">
        <v>190</v>
      </c>
      <c r="N4" s="8" t="s">
        <v>190</v>
      </c>
      <c r="O4" s="8" t="s">
        <v>191</v>
      </c>
      <c r="P4" s="8" t="s">
        <v>190</v>
      </c>
      <c r="Q4" s="154" t="s">
        <v>21</v>
      </c>
      <c r="R4" s="154" t="s">
        <v>22</v>
      </c>
      <c r="S4" s="154" t="s">
        <v>23</v>
      </c>
      <c r="T4" s="157" t="s">
        <v>24</v>
      </c>
      <c r="U4" s="8" t="s">
        <v>190</v>
      </c>
      <c r="V4" s="8" t="s">
        <v>190</v>
      </c>
      <c r="W4" s="8" t="s">
        <v>192</v>
      </c>
      <c r="X4" s="154" t="s">
        <v>21</v>
      </c>
      <c r="Y4" s="154" t="s">
        <v>23</v>
      </c>
      <c r="Z4" s="157" t="s">
        <v>24</v>
      </c>
      <c r="AA4" s="169" t="s">
        <v>209</v>
      </c>
      <c r="AB4" s="169" t="s">
        <v>29</v>
      </c>
      <c r="AC4" s="169" t="s">
        <v>30</v>
      </c>
      <c r="AD4" s="169" t="s">
        <v>31</v>
      </c>
    </row>
    <row r="5" spans="1:30" ht="15.75" customHeight="1">
      <c r="A5" s="180"/>
      <c r="B5" s="249"/>
      <c r="C5" s="186"/>
      <c r="D5" s="189"/>
      <c r="E5" s="189"/>
      <c r="F5" s="189"/>
      <c r="G5" s="189"/>
      <c r="H5" s="192"/>
      <c r="I5" s="173"/>
      <c r="J5" s="173"/>
      <c r="K5" s="173"/>
      <c r="L5" s="173"/>
      <c r="M5" s="167" t="s">
        <v>34</v>
      </c>
      <c r="N5" s="167" t="s">
        <v>34</v>
      </c>
      <c r="O5" s="167" t="s">
        <v>34</v>
      </c>
      <c r="P5" s="167" t="s">
        <v>34</v>
      </c>
      <c r="Q5" s="155"/>
      <c r="R5" s="155"/>
      <c r="S5" s="155"/>
      <c r="T5" s="158"/>
      <c r="U5" s="167" t="s">
        <v>34</v>
      </c>
      <c r="V5" s="167" t="s">
        <v>34</v>
      </c>
      <c r="W5" s="167" t="s">
        <v>34</v>
      </c>
      <c r="X5" s="155"/>
      <c r="Y5" s="155"/>
      <c r="Z5" s="158"/>
      <c r="AA5" s="170"/>
      <c r="AB5" s="170"/>
      <c r="AC5" s="170"/>
      <c r="AD5" s="170"/>
    </row>
    <row r="6" spans="1:30" ht="16.5" customHeight="1">
      <c r="A6" s="181"/>
      <c r="B6" s="250"/>
      <c r="C6" s="187"/>
      <c r="D6" s="190"/>
      <c r="E6" s="190"/>
      <c r="F6" s="190"/>
      <c r="G6" s="190"/>
      <c r="H6" s="193"/>
      <c r="I6" s="173"/>
      <c r="J6" s="173"/>
      <c r="K6" s="173"/>
      <c r="L6" s="173"/>
      <c r="M6" s="168"/>
      <c r="N6" s="168"/>
      <c r="O6" s="168"/>
      <c r="P6" s="168"/>
      <c r="Q6" s="156"/>
      <c r="R6" s="156"/>
      <c r="S6" s="156"/>
      <c r="T6" s="159"/>
      <c r="U6" s="168"/>
      <c r="V6" s="168"/>
      <c r="W6" s="168"/>
      <c r="X6" s="156"/>
      <c r="Y6" s="156"/>
      <c r="Z6" s="159"/>
      <c r="AA6" s="170"/>
      <c r="AB6" s="170"/>
      <c r="AC6" s="170"/>
      <c r="AD6" s="170"/>
    </row>
    <row r="7" spans="2:30" ht="21.75" customHeight="1">
      <c r="B7" s="79">
        <v>20</v>
      </c>
      <c r="C7" s="11">
        <v>51</v>
      </c>
      <c r="D7" s="13" t="s">
        <v>80</v>
      </c>
      <c r="E7" s="13"/>
      <c r="F7" s="12" t="s">
        <v>39</v>
      </c>
      <c r="G7" s="13" t="s">
        <v>81</v>
      </c>
      <c r="H7" s="13">
        <v>1948</v>
      </c>
      <c r="I7" s="12" t="s">
        <v>82</v>
      </c>
      <c r="J7" s="35"/>
      <c r="K7" s="35"/>
      <c r="L7" s="35"/>
      <c r="M7" s="18">
        <v>88.99999999999993</v>
      </c>
      <c r="N7" s="19">
        <v>75.99999999999977</v>
      </c>
      <c r="O7" s="19">
        <v>121.19999999983477</v>
      </c>
      <c r="P7" s="18">
        <v>85.99999999999972</v>
      </c>
      <c r="Q7" s="18">
        <v>0</v>
      </c>
      <c r="R7" s="18">
        <v>0</v>
      </c>
      <c r="S7" s="18">
        <v>0</v>
      </c>
      <c r="T7" s="18">
        <v>0</v>
      </c>
      <c r="U7" s="18">
        <v>98.99999999999987</v>
      </c>
      <c r="V7" s="18">
        <v>33.999999999999794</v>
      </c>
      <c r="W7" s="18">
        <v>3367.999999999792</v>
      </c>
      <c r="X7" s="18">
        <v>0</v>
      </c>
      <c r="Y7" s="18">
        <v>0</v>
      </c>
      <c r="Z7" s="18"/>
      <c r="AA7" s="116">
        <v>137.69999999996838</v>
      </c>
      <c r="AB7" s="24">
        <f>M7+N7+O7+P7+Q7+R7+S7+T7</f>
        <v>372.19999999983423</v>
      </c>
      <c r="AC7" s="24">
        <f>U7+V7+W7</f>
        <v>3500.9999999997917</v>
      </c>
      <c r="AD7" s="24">
        <f>SUM(AA7:AC7)</f>
        <v>4010.8999999995945</v>
      </c>
    </row>
    <row r="8" spans="2:30" ht="18.75" customHeight="1">
      <c r="B8" s="79">
        <v>12</v>
      </c>
      <c r="C8" s="11">
        <v>55</v>
      </c>
      <c r="D8" s="12" t="s">
        <v>111</v>
      </c>
      <c r="E8" s="33"/>
      <c r="F8" s="13" t="s">
        <v>54</v>
      </c>
      <c r="G8" s="13" t="s">
        <v>112</v>
      </c>
      <c r="H8" s="13">
        <v>1950</v>
      </c>
      <c r="I8" s="12" t="s">
        <v>82</v>
      </c>
      <c r="J8" s="35"/>
      <c r="K8" s="35"/>
      <c r="L8" s="35"/>
      <c r="M8" s="18">
        <v>1.999999999999988</v>
      </c>
      <c r="N8" s="19">
        <v>4.99999999999997</v>
      </c>
      <c r="O8" s="19">
        <v>151.99999999955693</v>
      </c>
      <c r="P8" s="18">
        <v>48.999999999999936</v>
      </c>
      <c r="Q8" s="18">
        <v>0</v>
      </c>
      <c r="R8" s="18">
        <v>0</v>
      </c>
      <c r="S8" s="18">
        <v>0</v>
      </c>
      <c r="T8" s="18">
        <v>0</v>
      </c>
      <c r="U8" s="18">
        <v>57.00000000000012</v>
      </c>
      <c r="V8" s="18">
        <v>1.9999999999997538</v>
      </c>
      <c r="W8" s="18">
        <v>890.0999999999859</v>
      </c>
      <c r="X8" s="18">
        <v>0</v>
      </c>
      <c r="Y8" s="18">
        <v>0</v>
      </c>
      <c r="Z8" s="18"/>
      <c r="AA8" s="116">
        <v>17025.70000000017</v>
      </c>
      <c r="AB8" s="24">
        <f>M8+N8+O8+P8+Q8+R8+S8+T8</f>
        <v>207.99999999955685</v>
      </c>
      <c r="AC8" s="24">
        <f>U8+V8+W8</f>
        <v>949.0999999999858</v>
      </c>
      <c r="AD8" s="24">
        <f>SUM(AA8:AC8)</f>
        <v>18182.799999999712</v>
      </c>
    </row>
    <row r="9" spans="2:30" ht="24" customHeight="1">
      <c r="B9" s="79"/>
      <c r="C9" s="49">
        <v>52</v>
      </c>
      <c r="D9" s="44" t="s">
        <v>150</v>
      </c>
      <c r="E9" s="44"/>
      <c r="F9" s="44" t="s">
        <v>39</v>
      </c>
      <c r="G9" s="50" t="s">
        <v>151</v>
      </c>
      <c r="H9" s="44">
        <v>1956</v>
      </c>
      <c r="I9" s="44" t="s">
        <v>82</v>
      </c>
      <c r="J9" s="35"/>
      <c r="K9" s="35"/>
      <c r="L9" s="35"/>
      <c r="M9" s="18">
        <v>26.999999999999837</v>
      </c>
      <c r="N9" s="19">
        <v>44</v>
      </c>
      <c r="O9" s="19">
        <v>247.20000000113984</v>
      </c>
      <c r="P9" s="18">
        <v>199</v>
      </c>
      <c r="Q9" s="18">
        <v>0</v>
      </c>
      <c r="R9" s="18">
        <v>0</v>
      </c>
      <c r="S9" s="18">
        <v>100</v>
      </c>
      <c r="T9" s="18">
        <v>0</v>
      </c>
      <c r="U9" s="18" t="s">
        <v>96</v>
      </c>
      <c r="V9" s="18" t="s">
        <v>96</v>
      </c>
      <c r="W9" s="18" t="s">
        <v>96</v>
      </c>
      <c r="X9" s="18">
        <v>0</v>
      </c>
      <c r="Y9" s="18">
        <v>0</v>
      </c>
      <c r="Z9" s="18"/>
      <c r="AA9" s="116">
        <v>14734.700000000466</v>
      </c>
      <c r="AB9" s="24">
        <f>M9+N9+O9+P9+Q9+R9+S9+T9</f>
        <v>617.2000000011396</v>
      </c>
      <c r="AC9" s="24" t="s">
        <v>96</v>
      </c>
      <c r="AD9" s="24" t="s">
        <v>96</v>
      </c>
    </row>
    <row r="10" spans="1:30" ht="21.75" customHeight="1">
      <c r="A10" s="31">
        <v>14</v>
      </c>
      <c r="B10" s="79"/>
      <c r="C10" s="11">
        <v>54</v>
      </c>
      <c r="D10" s="12" t="s">
        <v>178</v>
      </c>
      <c r="E10" s="12"/>
      <c r="F10" s="13" t="s">
        <v>39</v>
      </c>
      <c r="G10" s="13" t="s">
        <v>179</v>
      </c>
      <c r="H10" s="12">
        <v>1961</v>
      </c>
      <c r="I10" s="12" t="s">
        <v>82</v>
      </c>
      <c r="J10" s="35"/>
      <c r="K10" s="35"/>
      <c r="L10" s="35"/>
      <c r="M10" s="18" t="s">
        <v>96</v>
      </c>
      <c r="N10" s="18" t="s">
        <v>96</v>
      </c>
      <c r="O10" s="18" t="s">
        <v>96</v>
      </c>
      <c r="P10" s="18" t="s">
        <v>96</v>
      </c>
      <c r="Q10" s="18" t="s">
        <v>96</v>
      </c>
      <c r="R10" s="18" t="s">
        <v>96</v>
      </c>
      <c r="S10" s="18" t="s">
        <v>96</v>
      </c>
      <c r="T10" s="18" t="s">
        <v>96</v>
      </c>
      <c r="U10" s="18" t="s">
        <v>96</v>
      </c>
      <c r="V10" s="18" t="s">
        <v>96</v>
      </c>
      <c r="W10" s="18" t="s">
        <v>96</v>
      </c>
      <c r="X10" s="18" t="s">
        <v>96</v>
      </c>
      <c r="Y10" s="18" t="s">
        <v>96</v>
      </c>
      <c r="Z10" s="18" t="s">
        <v>96</v>
      </c>
      <c r="AA10" s="116">
        <v>796.5000000009193</v>
      </c>
      <c r="AB10" s="24" t="s">
        <v>96</v>
      </c>
      <c r="AC10" s="24" t="s">
        <v>96</v>
      </c>
      <c r="AD10" s="24" t="s">
        <v>96</v>
      </c>
    </row>
    <row r="11" spans="2:30" ht="21.75" customHeight="1">
      <c r="B11" s="79"/>
      <c r="C11" s="11">
        <v>59</v>
      </c>
      <c r="D11" s="13" t="s">
        <v>152</v>
      </c>
      <c r="E11" s="13" t="s">
        <v>200</v>
      </c>
      <c r="F11" s="12" t="s">
        <v>39</v>
      </c>
      <c r="G11" s="13" t="s">
        <v>153</v>
      </c>
      <c r="H11" s="12">
        <v>1962</v>
      </c>
      <c r="I11" s="12" t="s">
        <v>82</v>
      </c>
      <c r="M11" s="18">
        <v>45.0000000000002</v>
      </c>
      <c r="N11" s="19">
        <v>109</v>
      </c>
      <c r="O11" s="19">
        <v>177.30000000080182</v>
      </c>
      <c r="P11" s="18">
        <v>199</v>
      </c>
      <c r="Q11" s="18">
        <v>0</v>
      </c>
      <c r="R11" s="18">
        <v>0</v>
      </c>
      <c r="S11" s="18">
        <v>100</v>
      </c>
      <c r="T11" s="18">
        <v>0</v>
      </c>
      <c r="U11" s="18" t="s">
        <v>96</v>
      </c>
      <c r="V11" s="18" t="s">
        <v>96</v>
      </c>
      <c r="W11" s="18" t="s">
        <v>96</v>
      </c>
      <c r="X11" s="18">
        <v>0</v>
      </c>
      <c r="Y11" s="18">
        <v>0</v>
      </c>
      <c r="Z11" s="18"/>
      <c r="AA11" s="116">
        <v>671.0999999996586</v>
      </c>
      <c r="AB11" s="24">
        <f>M11+N11+O11+P11+Q11+R11+S11+T11</f>
        <v>630.300000000802</v>
      </c>
      <c r="AC11" s="24" t="s">
        <v>96</v>
      </c>
      <c r="AD11" s="24" t="s">
        <v>96</v>
      </c>
    </row>
    <row r="12" spans="2:30" ht="21.75" customHeight="1">
      <c r="B12" s="79"/>
      <c r="C12" s="11">
        <v>60</v>
      </c>
      <c r="D12" s="12" t="s">
        <v>154</v>
      </c>
      <c r="E12" s="12"/>
      <c r="F12" s="13" t="s">
        <v>39</v>
      </c>
      <c r="G12" s="13" t="s">
        <v>112</v>
      </c>
      <c r="H12" s="12">
        <v>1949</v>
      </c>
      <c r="I12" s="12" t="s">
        <v>82</v>
      </c>
      <c r="J12" s="35"/>
      <c r="K12" s="35"/>
      <c r="L12" s="35"/>
      <c r="M12" s="18">
        <v>1500</v>
      </c>
      <c r="N12" s="19">
        <v>1300</v>
      </c>
      <c r="O12" s="19" t="s">
        <v>96</v>
      </c>
      <c r="P12" s="18">
        <v>199</v>
      </c>
      <c r="Q12" s="18">
        <v>0</v>
      </c>
      <c r="R12" s="18">
        <v>0</v>
      </c>
      <c r="S12" s="18">
        <v>100</v>
      </c>
      <c r="T12" s="18">
        <v>0</v>
      </c>
      <c r="U12" s="18" t="s">
        <v>96</v>
      </c>
      <c r="V12" s="18" t="s">
        <v>96</v>
      </c>
      <c r="W12" s="18" t="s">
        <v>96</v>
      </c>
      <c r="X12" s="18">
        <v>0</v>
      </c>
      <c r="Y12" s="18">
        <v>0</v>
      </c>
      <c r="Z12" s="18"/>
      <c r="AA12" s="116">
        <v>488.79999999975314</v>
      </c>
      <c r="AB12" s="24" t="s">
        <v>96</v>
      </c>
      <c r="AC12" s="24" t="s">
        <v>96</v>
      </c>
      <c r="AD12" s="24" t="s">
        <v>96</v>
      </c>
    </row>
    <row r="13" spans="2:30" ht="21.75" customHeight="1">
      <c r="B13" s="79"/>
      <c r="C13" s="11">
        <v>62</v>
      </c>
      <c r="D13" s="12" t="s">
        <v>155</v>
      </c>
      <c r="E13" s="12"/>
      <c r="F13" s="13" t="s">
        <v>39</v>
      </c>
      <c r="G13" s="13" t="s">
        <v>156</v>
      </c>
      <c r="H13" s="12">
        <v>1958</v>
      </c>
      <c r="I13" s="12" t="s">
        <v>157</v>
      </c>
      <c r="J13" s="35"/>
      <c r="K13" s="35"/>
      <c r="L13" s="35"/>
      <c r="M13" s="18">
        <v>172</v>
      </c>
      <c r="N13" s="19">
        <v>114</v>
      </c>
      <c r="O13" s="19" t="s">
        <v>96</v>
      </c>
      <c r="P13" s="18">
        <v>199</v>
      </c>
      <c r="Q13" s="18">
        <v>0</v>
      </c>
      <c r="R13" s="18">
        <v>0</v>
      </c>
      <c r="S13" s="18">
        <v>100</v>
      </c>
      <c r="T13" s="18">
        <v>0</v>
      </c>
      <c r="U13" s="18" t="s">
        <v>96</v>
      </c>
      <c r="V13" s="18" t="s">
        <v>96</v>
      </c>
      <c r="W13" s="18" t="s">
        <v>96</v>
      </c>
      <c r="X13" s="18">
        <v>0</v>
      </c>
      <c r="Y13" s="18">
        <v>0</v>
      </c>
      <c r="Z13" s="18"/>
      <c r="AA13" s="116">
        <v>8421</v>
      </c>
      <c r="AB13" s="24" t="s">
        <v>96</v>
      </c>
      <c r="AC13" s="24" t="s">
        <v>96</v>
      </c>
      <c r="AD13" s="24" t="s">
        <v>96</v>
      </c>
    </row>
    <row r="14" spans="2:30" ht="28.5">
      <c r="B14" s="79"/>
      <c r="C14" s="11">
        <v>63</v>
      </c>
      <c r="D14" s="13" t="s">
        <v>164</v>
      </c>
      <c r="E14" s="12"/>
      <c r="F14" s="13" t="s">
        <v>39</v>
      </c>
      <c r="G14" s="13" t="s">
        <v>165</v>
      </c>
      <c r="H14" s="12">
        <v>1956</v>
      </c>
      <c r="I14" s="12" t="s">
        <v>157</v>
      </c>
      <c r="J14" s="35"/>
      <c r="K14" s="35"/>
      <c r="L14" s="35"/>
      <c r="M14" s="18">
        <v>103</v>
      </c>
      <c r="N14" s="19">
        <v>234</v>
      </c>
      <c r="O14" s="19">
        <v>882.2999999999048</v>
      </c>
      <c r="P14" s="18">
        <v>199</v>
      </c>
      <c r="Q14" s="18">
        <v>0</v>
      </c>
      <c r="R14" s="18" t="s">
        <v>96</v>
      </c>
      <c r="S14" s="18">
        <v>100</v>
      </c>
      <c r="T14" s="18">
        <v>0</v>
      </c>
      <c r="U14" s="18">
        <v>607</v>
      </c>
      <c r="V14" s="18">
        <v>194</v>
      </c>
      <c r="W14" s="18">
        <v>599.0999999996982</v>
      </c>
      <c r="X14" s="18">
        <v>0</v>
      </c>
      <c r="Y14" s="18">
        <v>0</v>
      </c>
      <c r="Z14" s="18"/>
      <c r="AA14" s="117" t="s">
        <v>96</v>
      </c>
      <c r="AB14" s="24" t="s">
        <v>96</v>
      </c>
      <c r="AC14" s="24">
        <f>U14+V14+W14</f>
        <v>1400.0999999996982</v>
      </c>
      <c r="AD14" s="24" t="s">
        <v>96</v>
      </c>
    </row>
    <row r="15" ht="12.75">
      <c r="M15" s="39"/>
    </row>
    <row r="22" ht="12.75">
      <c r="S22" s="80"/>
    </row>
  </sheetData>
  <sheetProtection password="CC37" sheet="1" objects="1" selectLockedCells="1" selectUnlockedCells="1"/>
  <mergeCells count="34">
    <mergeCell ref="AA2:AD3"/>
    <mergeCell ref="Z4:Z6"/>
    <mergeCell ref="AB4:AB6"/>
    <mergeCell ref="AD4:AD6"/>
    <mergeCell ref="R4:R6"/>
    <mergeCell ref="S4:S6"/>
    <mergeCell ref="T4:T6"/>
    <mergeCell ref="AC4:AC6"/>
    <mergeCell ref="V5:V6"/>
    <mergeCell ref="W5:W6"/>
    <mergeCell ref="U5:U6"/>
    <mergeCell ref="X4:X6"/>
    <mergeCell ref="Y4:Y6"/>
    <mergeCell ref="AA4:AA6"/>
    <mergeCell ref="L4:L6"/>
    <mergeCell ref="Q4:Q6"/>
    <mergeCell ref="N5:N6"/>
    <mergeCell ref="M5:M6"/>
    <mergeCell ref="P5:P6"/>
    <mergeCell ref="O5:O6"/>
    <mergeCell ref="H4:H6"/>
    <mergeCell ref="I4:I6"/>
    <mergeCell ref="J4:J6"/>
    <mergeCell ref="K4:K6"/>
    <mergeCell ref="A1:AB1"/>
    <mergeCell ref="M2:T3"/>
    <mergeCell ref="U2:Z3"/>
    <mergeCell ref="A4:A6"/>
    <mergeCell ref="B4:B6"/>
    <mergeCell ref="C4:C6"/>
    <mergeCell ref="D4:D6"/>
    <mergeCell ref="E4:E6"/>
    <mergeCell ref="F4:F6"/>
    <mergeCell ref="G4:G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AG164"/>
  <sheetViews>
    <sheetView tabSelected="1" zoomScale="70" zoomScaleNormal="7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B17" sqref="B17:B19"/>
    </sheetView>
  </sheetViews>
  <sheetFormatPr defaultColWidth="9.140625" defaultRowHeight="12.75"/>
  <cols>
    <col min="1" max="1" width="4.421875" style="32" hidden="1" customWidth="1"/>
    <col min="2" max="2" width="5.7109375" style="32" customWidth="1"/>
    <col min="3" max="3" width="6.140625" style="36" customWidth="1"/>
    <col min="4" max="4" width="22.57421875" style="36" customWidth="1"/>
    <col min="5" max="5" width="25.00390625" style="36" customWidth="1"/>
    <col min="6" max="6" width="8.00390625" style="36" customWidth="1"/>
    <col min="7" max="7" width="27.57421875" style="36" customWidth="1"/>
    <col min="8" max="9" width="6.28125" style="36" customWidth="1"/>
    <col min="10" max="12" width="6.28125" style="36" hidden="1" customWidth="1"/>
    <col min="13" max="14" width="9.140625" style="42" hidden="1" customWidth="1"/>
    <col min="15" max="15" width="10.28125" style="9" customWidth="1"/>
    <col min="16" max="16" width="13.421875" style="9" customWidth="1"/>
    <col min="17" max="17" width="12.140625" style="9" customWidth="1"/>
    <col min="18" max="18" width="14.8515625" style="9" customWidth="1"/>
    <col min="19" max="19" width="11.57421875" style="9" customWidth="1"/>
    <col min="20" max="20" width="6.421875" style="32" customWidth="1"/>
    <col min="21" max="21" width="6.8515625" style="9" customWidth="1"/>
    <col min="22" max="22" width="8.421875" style="107" customWidth="1"/>
    <col min="23" max="24" width="12.00390625" style="107" customWidth="1"/>
    <col min="25" max="25" width="11.7109375" style="107" customWidth="1"/>
    <col min="26" max="26" width="15.421875" style="107" customWidth="1"/>
    <col min="27" max="27" width="8.7109375" style="107" customWidth="1"/>
    <col min="28" max="28" width="9.28125" style="107" customWidth="1"/>
    <col min="29" max="29" width="12.7109375" style="107" customWidth="1"/>
    <col min="30" max="30" width="13.421875" style="107" customWidth="1"/>
    <col min="31" max="32" width="15.421875" style="107" customWidth="1"/>
    <col min="33" max="16384" width="9.140625" style="9" customWidth="1"/>
  </cols>
  <sheetData>
    <row r="1" spans="1:32" s="2" customFormat="1" ht="36.75" customHeight="1">
      <c r="A1" s="174" t="s">
        <v>208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1"/>
    </row>
    <row r="2" spans="1:32" s="2" customFormat="1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36">
        <v>40054</v>
      </c>
      <c r="N2" s="237"/>
      <c r="O2" s="269">
        <v>40054</v>
      </c>
      <c r="P2" s="270"/>
      <c r="Q2" s="270"/>
      <c r="R2" s="270"/>
      <c r="S2" s="270"/>
      <c r="T2" s="270"/>
      <c r="U2" s="270"/>
      <c r="V2" s="271"/>
      <c r="W2" s="274">
        <v>40055</v>
      </c>
      <c r="X2" s="275"/>
      <c r="Y2" s="275"/>
      <c r="Z2" s="275"/>
      <c r="AA2" s="275"/>
      <c r="AB2" s="276"/>
      <c r="AC2" s="282"/>
      <c r="AD2" s="283"/>
      <c r="AE2" s="283"/>
      <c r="AF2" s="284"/>
    </row>
    <row r="3" spans="1:32" s="2" customFormat="1" ht="12.7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38"/>
      <c r="N3" s="238"/>
      <c r="O3" s="272"/>
      <c r="P3" s="272"/>
      <c r="Q3" s="272"/>
      <c r="R3" s="272"/>
      <c r="S3" s="272"/>
      <c r="T3" s="272"/>
      <c r="U3" s="272"/>
      <c r="V3" s="273"/>
      <c r="W3" s="277"/>
      <c r="X3" s="278"/>
      <c r="Y3" s="278"/>
      <c r="Z3" s="278"/>
      <c r="AA3" s="278"/>
      <c r="AB3" s="279"/>
      <c r="AC3" s="285"/>
      <c r="AD3" s="286"/>
      <c r="AE3" s="286"/>
      <c r="AF3" s="287"/>
    </row>
    <row r="4" spans="1:32" ht="15.75" customHeight="1">
      <c r="A4" s="179" t="s">
        <v>0</v>
      </c>
      <c r="B4" s="182" t="s">
        <v>0</v>
      </c>
      <c r="C4" s="185" t="s">
        <v>1</v>
      </c>
      <c r="D4" s="188" t="s">
        <v>2</v>
      </c>
      <c r="E4" s="188" t="s">
        <v>3</v>
      </c>
      <c r="F4" s="188" t="s">
        <v>4</v>
      </c>
      <c r="G4" s="188" t="s">
        <v>5</v>
      </c>
      <c r="H4" s="191" t="s">
        <v>6</v>
      </c>
      <c r="I4" s="172" t="s">
        <v>7</v>
      </c>
      <c r="J4" s="172" t="s">
        <v>8</v>
      </c>
      <c r="K4" s="172" t="s">
        <v>9</v>
      </c>
      <c r="L4" s="172" t="s">
        <v>10</v>
      </c>
      <c r="M4" s="261" t="s">
        <v>11</v>
      </c>
      <c r="N4" s="262"/>
      <c r="O4" s="8" t="s">
        <v>190</v>
      </c>
      <c r="P4" s="8" t="s">
        <v>190</v>
      </c>
      <c r="Q4" s="8" t="s">
        <v>191</v>
      </c>
      <c r="R4" s="8" t="s">
        <v>190</v>
      </c>
      <c r="S4" s="154" t="s">
        <v>21</v>
      </c>
      <c r="T4" s="154" t="s">
        <v>22</v>
      </c>
      <c r="U4" s="154" t="s">
        <v>23</v>
      </c>
      <c r="V4" s="157" t="s">
        <v>24</v>
      </c>
      <c r="W4" s="8" t="s">
        <v>190</v>
      </c>
      <c r="X4" s="8" t="s">
        <v>190</v>
      </c>
      <c r="Y4" s="8" t="s">
        <v>192</v>
      </c>
      <c r="Z4" s="154" t="s">
        <v>21</v>
      </c>
      <c r="AA4" s="154" t="s">
        <v>23</v>
      </c>
      <c r="AB4" s="157" t="s">
        <v>24</v>
      </c>
      <c r="AC4" s="169" t="s">
        <v>28</v>
      </c>
      <c r="AD4" s="169" t="s">
        <v>29</v>
      </c>
      <c r="AE4" s="169" t="s">
        <v>30</v>
      </c>
      <c r="AF4" s="169" t="s">
        <v>31</v>
      </c>
    </row>
    <row r="5" spans="1:32" ht="15.75" customHeight="1">
      <c r="A5" s="180"/>
      <c r="B5" s="183"/>
      <c r="C5" s="186"/>
      <c r="D5" s="189"/>
      <c r="E5" s="189"/>
      <c r="F5" s="189"/>
      <c r="G5" s="189"/>
      <c r="H5" s="192"/>
      <c r="I5" s="173"/>
      <c r="J5" s="173"/>
      <c r="K5" s="173"/>
      <c r="L5" s="173"/>
      <c r="M5" s="263" t="s">
        <v>32</v>
      </c>
      <c r="N5" s="265" t="s">
        <v>33</v>
      </c>
      <c r="O5" s="167" t="s">
        <v>34</v>
      </c>
      <c r="P5" s="167" t="s">
        <v>34</v>
      </c>
      <c r="Q5" s="167" t="s">
        <v>34</v>
      </c>
      <c r="R5" s="167" t="s">
        <v>34</v>
      </c>
      <c r="S5" s="155"/>
      <c r="T5" s="155"/>
      <c r="U5" s="155"/>
      <c r="V5" s="158"/>
      <c r="W5" s="167" t="s">
        <v>34</v>
      </c>
      <c r="X5" s="167" t="s">
        <v>34</v>
      </c>
      <c r="Y5" s="167" t="s">
        <v>34</v>
      </c>
      <c r="Z5" s="155"/>
      <c r="AA5" s="155"/>
      <c r="AB5" s="158"/>
      <c r="AC5" s="170"/>
      <c r="AD5" s="170"/>
      <c r="AE5" s="170"/>
      <c r="AF5" s="170"/>
    </row>
    <row r="6" spans="1:32" ht="16.5" customHeight="1">
      <c r="A6" s="181"/>
      <c r="B6" s="184"/>
      <c r="C6" s="187"/>
      <c r="D6" s="190"/>
      <c r="E6" s="190"/>
      <c r="F6" s="190"/>
      <c r="G6" s="190"/>
      <c r="H6" s="193"/>
      <c r="I6" s="173"/>
      <c r="J6" s="173"/>
      <c r="K6" s="173"/>
      <c r="L6" s="173"/>
      <c r="M6" s="291"/>
      <c r="N6" s="292"/>
      <c r="O6" s="168"/>
      <c r="P6" s="168"/>
      <c r="Q6" s="168"/>
      <c r="R6" s="168"/>
      <c r="S6" s="156"/>
      <c r="T6" s="156"/>
      <c r="U6" s="156"/>
      <c r="V6" s="159"/>
      <c r="W6" s="168"/>
      <c r="X6" s="168"/>
      <c r="Y6" s="168"/>
      <c r="Z6" s="156"/>
      <c r="AA6" s="156"/>
      <c r="AB6" s="159"/>
      <c r="AC6" s="170"/>
      <c r="AD6" s="170"/>
      <c r="AE6" s="170"/>
      <c r="AF6" s="170"/>
    </row>
    <row r="7" spans="1:32" ht="25.5" customHeight="1">
      <c r="A7" s="10"/>
      <c r="B7" s="11">
        <v>1</v>
      </c>
      <c r="C7" s="11">
        <v>14</v>
      </c>
      <c r="D7" s="12" t="s">
        <v>46</v>
      </c>
      <c r="E7" s="12" t="s">
        <v>47</v>
      </c>
      <c r="F7" s="12" t="s">
        <v>39</v>
      </c>
      <c r="G7" s="13" t="s">
        <v>48</v>
      </c>
      <c r="H7" s="12">
        <v>1941</v>
      </c>
      <c r="I7" s="12" t="s">
        <v>41</v>
      </c>
      <c r="J7" s="14" t="s">
        <v>42</v>
      </c>
      <c r="K7" s="14" t="s">
        <v>42</v>
      </c>
      <c r="L7" s="14" t="s">
        <v>42</v>
      </c>
      <c r="M7" s="16">
        <v>0</v>
      </c>
      <c r="N7" s="17">
        <v>0.00017361111111111112</v>
      </c>
      <c r="O7" s="18">
        <v>190</v>
      </c>
      <c r="P7" s="18">
        <v>34</v>
      </c>
      <c r="Q7" s="18">
        <v>186.89999999942586</v>
      </c>
      <c r="R7" s="18">
        <v>9.99999999999994</v>
      </c>
      <c r="S7" s="18">
        <v>0</v>
      </c>
      <c r="T7" s="18">
        <v>0</v>
      </c>
      <c r="U7" s="18">
        <v>0</v>
      </c>
      <c r="V7" s="18">
        <v>0</v>
      </c>
      <c r="W7" s="18">
        <v>92.00000000000014</v>
      </c>
      <c r="X7" s="18">
        <v>17.999999999999655</v>
      </c>
      <c r="Y7" s="18">
        <v>85.09999999974815</v>
      </c>
      <c r="Z7" s="18">
        <v>0</v>
      </c>
      <c r="AA7" s="18">
        <v>0</v>
      </c>
      <c r="AB7" s="18">
        <v>0</v>
      </c>
      <c r="AC7" s="81">
        <v>491.1999999999267</v>
      </c>
      <c r="AD7" s="24">
        <v>420.8999999994258</v>
      </c>
      <c r="AE7" s="24">
        <v>195.09999999974795</v>
      </c>
      <c r="AF7" s="24">
        <v>1107.1999999991006</v>
      </c>
    </row>
    <row r="8" spans="1:32" ht="25.5" customHeight="1">
      <c r="A8" s="26"/>
      <c r="B8" s="11">
        <v>2</v>
      </c>
      <c r="C8" s="11">
        <v>33</v>
      </c>
      <c r="D8" s="12" t="s">
        <v>68</v>
      </c>
      <c r="E8" s="13" t="s">
        <v>69</v>
      </c>
      <c r="F8" s="12" t="s">
        <v>39</v>
      </c>
      <c r="G8" s="13" t="s">
        <v>70</v>
      </c>
      <c r="H8" s="13">
        <v>1932</v>
      </c>
      <c r="I8" s="12" t="s">
        <v>56</v>
      </c>
      <c r="J8" s="14" t="s">
        <v>42</v>
      </c>
      <c r="K8" s="14" t="s">
        <v>42</v>
      </c>
      <c r="L8" s="14" t="s">
        <v>42</v>
      </c>
      <c r="M8" s="16">
        <v>0</v>
      </c>
      <c r="N8" s="17">
        <v>0.00017361111111111112</v>
      </c>
      <c r="O8" s="18">
        <v>189</v>
      </c>
      <c r="P8" s="18">
        <v>113</v>
      </c>
      <c r="Q8" s="18">
        <v>546.0000000002196</v>
      </c>
      <c r="R8" s="18">
        <v>199</v>
      </c>
      <c r="S8" s="18">
        <v>0</v>
      </c>
      <c r="T8" s="18">
        <v>0</v>
      </c>
      <c r="U8" s="18">
        <v>100</v>
      </c>
      <c r="V8" s="18">
        <v>0</v>
      </c>
      <c r="W8" s="18">
        <v>66.99999999999983</v>
      </c>
      <c r="X8" s="18">
        <v>7.000000000000192</v>
      </c>
      <c r="Y8" s="18">
        <v>68.79999999976127</v>
      </c>
      <c r="Z8" s="18">
        <v>0</v>
      </c>
      <c r="AA8" s="18">
        <v>0</v>
      </c>
      <c r="AB8" s="18">
        <v>0</v>
      </c>
      <c r="AC8" s="81">
        <v>2265.1999999995683</v>
      </c>
      <c r="AD8" s="24">
        <v>1147.0000000002196</v>
      </c>
      <c r="AE8" s="24">
        <v>142.7999999997613</v>
      </c>
      <c r="AF8" s="24">
        <v>3554.9999999995493</v>
      </c>
    </row>
    <row r="9" spans="1:32" ht="25.5" customHeight="1">
      <c r="A9" s="10"/>
      <c r="B9" s="11">
        <v>3</v>
      </c>
      <c r="C9" s="11">
        <v>37</v>
      </c>
      <c r="D9" s="12" t="s">
        <v>74</v>
      </c>
      <c r="E9" s="13" t="s">
        <v>75</v>
      </c>
      <c r="F9" s="12" t="s">
        <v>39</v>
      </c>
      <c r="G9" s="13" t="s">
        <v>76</v>
      </c>
      <c r="H9" s="12">
        <v>1934</v>
      </c>
      <c r="I9" s="12" t="s">
        <v>56</v>
      </c>
      <c r="J9" s="14" t="s">
        <v>42</v>
      </c>
      <c r="K9" s="14" t="s">
        <v>42</v>
      </c>
      <c r="L9" s="14" t="s">
        <v>42</v>
      </c>
      <c r="M9" s="16">
        <v>0</v>
      </c>
      <c r="N9" s="17">
        <v>0.00017361111111111112</v>
      </c>
      <c r="O9" s="18">
        <v>102</v>
      </c>
      <c r="P9" s="18">
        <v>129</v>
      </c>
      <c r="Q9" s="18">
        <v>1285.5000000001482</v>
      </c>
      <c r="R9" s="18">
        <v>186</v>
      </c>
      <c r="S9" s="18">
        <v>0</v>
      </c>
      <c r="T9" s="18">
        <v>0</v>
      </c>
      <c r="U9" s="18">
        <v>0</v>
      </c>
      <c r="V9" s="18">
        <v>0</v>
      </c>
      <c r="W9" s="18">
        <v>57.999999999999886</v>
      </c>
      <c r="X9" s="18">
        <v>177</v>
      </c>
      <c r="Y9" s="18">
        <v>48.90000000017047</v>
      </c>
      <c r="Z9" s="18">
        <v>0</v>
      </c>
      <c r="AA9" s="18">
        <v>0</v>
      </c>
      <c r="AB9" s="18">
        <v>0</v>
      </c>
      <c r="AC9" s="81">
        <v>1988.5999999998467</v>
      </c>
      <c r="AD9" s="24">
        <v>1702.5000000001482</v>
      </c>
      <c r="AE9" s="24">
        <v>283.90000000017034</v>
      </c>
      <c r="AF9" s="24">
        <v>3975.000000000165</v>
      </c>
    </row>
    <row r="10" spans="1:32" ht="25.5" customHeight="1">
      <c r="A10" s="27"/>
      <c r="B10" s="11">
        <v>4</v>
      </c>
      <c r="C10" s="11">
        <v>38</v>
      </c>
      <c r="D10" s="12" t="s">
        <v>89</v>
      </c>
      <c r="E10" s="12" t="s">
        <v>90</v>
      </c>
      <c r="F10" s="13" t="s">
        <v>39</v>
      </c>
      <c r="G10" s="13" t="s">
        <v>91</v>
      </c>
      <c r="H10" s="12">
        <v>1935</v>
      </c>
      <c r="I10" s="12" t="s">
        <v>56</v>
      </c>
      <c r="J10" s="14" t="s">
        <v>42</v>
      </c>
      <c r="K10" s="14" t="s">
        <v>42</v>
      </c>
      <c r="L10" s="14" t="s">
        <v>42</v>
      </c>
      <c r="M10" s="16">
        <v>0</v>
      </c>
      <c r="N10" s="17">
        <v>0.00017361111111111112</v>
      </c>
      <c r="O10" s="18">
        <v>139</v>
      </c>
      <c r="P10" s="18">
        <v>7.999999999999952</v>
      </c>
      <c r="Q10" s="18">
        <v>3993</v>
      </c>
      <c r="R10" s="18">
        <v>19.99999999999988</v>
      </c>
      <c r="S10" s="18">
        <v>0</v>
      </c>
      <c r="T10" s="18">
        <v>0</v>
      </c>
      <c r="U10" s="18">
        <v>0</v>
      </c>
      <c r="V10" s="18">
        <v>0</v>
      </c>
      <c r="W10" s="18">
        <v>57.00000000000012</v>
      </c>
      <c r="X10" s="18">
        <v>24.999999999999847</v>
      </c>
      <c r="Y10" s="18">
        <v>628.5000000001905</v>
      </c>
      <c r="Z10" s="18">
        <v>0</v>
      </c>
      <c r="AA10" s="18">
        <v>0</v>
      </c>
      <c r="AB10" s="18">
        <v>0</v>
      </c>
      <c r="AC10" s="81">
        <v>2854.6000000005924</v>
      </c>
      <c r="AD10" s="24">
        <v>4160</v>
      </c>
      <c r="AE10" s="24">
        <v>710.5000000001905</v>
      </c>
      <c r="AF10" s="24">
        <v>7725.1000000007825</v>
      </c>
    </row>
    <row r="11" spans="1:32" ht="25.5" customHeight="1">
      <c r="A11" s="10"/>
      <c r="B11" s="11">
        <v>5</v>
      </c>
      <c r="C11" s="11">
        <v>25</v>
      </c>
      <c r="D11" s="12" t="s">
        <v>100</v>
      </c>
      <c r="E11" s="12"/>
      <c r="F11" s="13" t="s">
        <v>39</v>
      </c>
      <c r="G11" s="13" t="s">
        <v>101</v>
      </c>
      <c r="H11" s="12">
        <v>1934</v>
      </c>
      <c r="I11" s="12" t="s">
        <v>56</v>
      </c>
      <c r="J11" s="14" t="s">
        <v>42</v>
      </c>
      <c r="K11" s="14" t="s">
        <v>42</v>
      </c>
      <c r="L11" s="14" t="s">
        <v>42</v>
      </c>
      <c r="M11" s="16">
        <v>0</v>
      </c>
      <c r="N11" s="17">
        <v>0.00017361111111111112</v>
      </c>
      <c r="O11" s="18">
        <v>112</v>
      </c>
      <c r="P11" s="18">
        <v>50.99999999999993</v>
      </c>
      <c r="Q11" s="18">
        <v>58.80000000038521</v>
      </c>
      <c r="R11" s="18">
        <v>33</v>
      </c>
      <c r="S11" s="18">
        <v>0</v>
      </c>
      <c r="T11" s="18">
        <v>0</v>
      </c>
      <c r="U11" s="18">
        <v>0</v>
      </c>
      <c r="V11" s="18">
        <v>0</v>
      </c>
      <c r="W11" s="18">
        <v>46</v>
      </c>
      <c r="X11" s="18">
        <v>48.999999999999936</v>
      </c>
      <c r="Y11" s="18">
        <v>42.19999999976687</v>
      </c>
      <c r="Z11" s="18">
        <v>0</v>
      </c>
      <c r="AA11" s="18">
        <v>0</v>
      </c>
      <c r="AB11" s="18">
        <v>0</v>
      </c>
      <c r="AC11" s="81">
        <v>8217</v>
      </c>
      <c r="AD11" s="24">
        <v>254.80000000038515</v>
      </c>
      <c r="AE11" s="24">
        <v>137.19999999976682</v>
      </c>
      <c r="AF11" s="24">
        <v>8609.000000000151</v>
      </c>
    </row>
    <row r="12" spans="1:32" ht="25.5" customHeight="1">
      <c r="A12" s="26"/>
      <c r="B12" s="11">
        <v>6</v>
      </c>
      <c r="C12" s="11">
        <v>40</v>
      </c>
      <c r="D12" s="12" t="s">
        <v>108</v>
      </c>
      <c r="E12" s="12" t="s">
        <v>109</v>
      </c>
      <c r="F12" s="13" t="s">
        <v>54</v>
      </c>
      <c r="G12" s="13" t="s">
        <v>110</v>
      </c>
      <c r="H12" s="12">
        <v>1938</v>
      </c>
      <c r="I12" s="12" t="s">
        <v>56</v>
      </c>
      <c r="J12" s="14" t="s">
        <v>42</v>
      </c>
      <c r="K12" s="14" t="s">
        <v>42</v>
      </c>
      <c r="L12" s="14" t="s">
        <v>42</v>
      </c>
      <c r="M12" s="16">
        <v>0</v>
      </c>
      <c r="N12" s="17">
        <v>0.00017361111111111112</v>
      </c>
      <c r="O12" s="18">
        <v>129</v>
      </c>
      <c r="P12" s="18">
        <v>24.999999999999847</v>
      </c>
      <c r="Q12" s="18">
        <v>3992.9999999995403</v>
      </c>
      <c r="R12" s="18">
        <v>199</v>
      </c>
      <c r="S12" s="18">
        <v>0</v>
      </c>
      <c r="T12" s="18">
        <v>0</v>
      </c>
      <c r="U12" s="18">
        <v>100</v>
      </c>
      <c r="V12" s="18">
        <v>0</v>
      </c>
      <c r="W12" s="18">
        <v>0.999999999999994</v>
      </c>
      <c r="X12" s="18">
        <v>92.9999999999999</v>
      </c>
      <c r="Y12" s="18">
        <v>393.6000000003903</v>
      </c>
      <c r="Z12" s="18">
        <v>0</v>
      </c>
      <c r="AA12" s="18">
        <v>0</v>
      </c>
      <c r="AB12" s="18">
        <v>0</v>
      </c>
      <c r="AC12" s="81">
        <v>8249</v>
      </c>
      <c r="AD12" s="24">
        <v>4445.99999999954</v>
      </c>
      <c r="AE12" s="24">
        <v>487.6000000003902</v>
      </c>
      <c r="AF12" s="24">
        <v>13182.59999999993</v>
      </c>
    </row>
    <row r="13" spans="1:32" ht="25.5" customHeight="1">
      <c r="A13" s="10"/>
      <c r="B13" s="11">
        <v>7</v>
      </c>
      <c r="C13" s="11">
        <v>35</v>
      </c>
      <c r="D13" s="13" t="s">
        <v>145</v>
      </c>
      <c r="E13" s="13" t="s">
        <v>146</v>
      </c>
      <c r="F13" s="13" t="s">
        <v>54</v>
      </c>
      <c r="G13" s="13" t="s">
        <v>147</v>
      </c>
      <c r="H13" s="12">
        <v>1934</v>
      </c>
      <c r="I13" s="12" t="s">
        <v>56</v>
      </c>
      <c r="J13" s="14" t="s">
        <v>42</v>
      </c>
      <c r="K13" s="14" t="s">
        <v>42</v>
      </c>
      <c r="L13" s="14" t="s">
        <v>42</v>
      </c>
      <c r="M13" s="16">
        <v>0</v>
      </c>
      <c r="N13" s="17">
        <v>0.00017361111111111112</v>
      </c>
      <c r="O13" s="18">
        <v>446</v>
      </c>
      <c r="P13" s="18">
        <v>481</v>
      </c>
      <c r="Q13" s="18">
        <v>3993</v>
      </c>
      <c r="R13" s="18">
        <v>199</v>
      </c>
      <c r="S13" s="18">
        <v>0</v>
      </c>
      <c r="T13" s="18">
        <v>0</v>
      </c>
      <c r="U13" s="18">
        <v>100</v>
      </c>
      <c r="V13" s="18">
        <v>0</v>
      </c>
      <c r="W13" s="18">
        <v>185</v>
      </c>
      <c r="X13" s="18">
        <v>152</v>
      </c>
      <c r="Y13" s="18">
        <v>11626.500000000238</v>
      </c>
      <c r="Z13" s="18">
        <v>0</v>
      </c>
      <c r="AA13" s="18">
        <v>0</v>
      </c>
      <c r="AB13" s="18">
        <v>0</v>
      </c>
      <c r="AC13" s="81" t="s">
        <v>96</v>
      </c>
      <c r="AD13" s="24">
        <v>5219</v>
      </c>
      <c r="AE13" s="24">
        <v>11963.500000000238</v>
      </c>
      <c r="AF13" s="24">
        <v>17182.50000000024</v>
      </c>
    </row>
    <row r="14" spans="1:32" ht="25.5" customHeight="1">
      <c r="A14" s="26"/>
      <c r="B14" s="11">
        <v>8</v>
      </c>
      <c r="C14" s="11">
        <v>27</v>
      </c>
      <c r="D14" s="12" t="s">
        <v>116</v>
      </c>
      <c r="E14" s="12" t="s">
        <v>117</v>
      </c>
      <c r="F14" s="13" t="s">
        <v>54</v>
      </c>
      <c r="G14" s="13" t="s">
        <v>118</v>
      </c>
      <c r="H14" s="12">
        <v>1922</v>
      </c>
      <c r="I14" s="12" t="s">
        <v>56</v>
      </c>
      <c r="J14" s="14" t="s">
        <v>42</v>
      </c>
      <c r="K14" s="14" t="s">
        <v>42</v>
      </c>
      <c r="L14" s="14" t="s">
        <v>42</v>
      </c>
      <c r="M14" s="16">
        <v>0</v>
      </c>
      <c r="N14" s="17">
        <v>0.00017361111111111112</v>
      </c>
      <c r="O14" s="18">
        <v>603</v>
      </c>
      <c r="P14" s="18">
        <v>894</v>
      </c>
      <c r="Q14" s="18">
        <v>439.99999999952524</v>
      </c>
      <c r="R14" s="18">
        <v>77</v>
      </c>
      <c r="S14" s="18">
        <v>0</v>
      </c>
      <c r="T14" s="18">
        <v>0</v>
      </c>
      <c r="U14" s="18">
        <v>0</v>
      </c>
      <c r="V14" s="18">
        <v>0</v>
      </c>
      <c r="W14" s="18">
        <v>10.999999999999934</v>
      </c>
      <c r="X14" s="18">
        <v>135</v>
      </c>
      <c r="Y14" s="18">
        <v>18723</v>
      </c>
      <c r="Z14" s="18">
        <v>0</v>
      </c>
      <c r="AA14" s="18">
        <v>0</v>
      </c>
      <c r="AB14" s="18">
        <v>0</v>
      </c>
      <c r="AC14" s="81">
        <v>2229.7000000012176</v>
      </c>
      <c r="AD14" s="24">
        <v>2013.9999999995252</v>
      </c>
      <c r="AE14" s="24">
        <v>18869</v>
      </c>
      <c r="AF14" s="24">
        <v>23112.700000000743</v>
      </c>
    </row>
    <row r="15" spans="1:32" ht="25.5" customHeight="1">
      <c r="A15" s="27"/>
      <c r="B15" s="11">
        <v>9</v>
      </c>
      <c r="C15" s="11">
        <v>29</v>
      </c>
      <c r="D15" s="12" t="s">
        <v>119</v>
      </c>
      <c r="E15" s="12" t="s">
        <v>120</v>
      </c>
      <c r="F15" s="13" t="s">
        <v>54</v>
      </c>
      <c r="G15" s="13" t="s">
        <v>121</v>
      </c>
      <c r="H15" s="12">
        <v>1926</v>
      </c>
      <c r="I15" s="12" t="s">
        <v>56</v>
      </c>
      <c r="J15" s="14" t="s">
        <v>42</v>
      </c>
      <c r="K15" s="14" t="s">
        <v>42</v>
      </c>
      <c r="L15" s="14" t="s">
        <v>42</v>
      </c>
      <c r="M15" s="16">
        <v>0</v>
      </c>
      <c r="N15" s="17">
        <v>0.00017361111111111112</v>
      </c>
      <c r="O15" s="18">
        <v>121</v>
      </c>
      <c r="P15" s="18">
        <v>290</v>
      </c>
      <c r="Q15" s="18">
        <v>3993</v>
      </c>
      <c r="R15" s="18">
        <v>42.00000000000021</v>
      </c>
      <c r="S15" s="18">
        <v>0</v>
      </c>
      <c r="T15" s="18">
        <v>0</v>
      </c>
      <c r="U15" s="18">
        <v>0</v>
      </c>
      <c r="V15" s="18">
        <v>0</v>
      </c>
      <c r="W15" s="18">
        <v>148</v>
      </c>
      <c r="X15" s="18">
        <v>39</v>
      </c>
      <c r="Y15" s="18">
        <v>9714.399999999583</v>
      </c>
      <c r="Z15" s="18">
        <v>0</v>
      </c>
      <c r="AA15" s="18">
        <v>0</v>
      </c>
      <c r="AB15" s="18">
        <v>0</v>
      </c>
      <c r="AC15" s="81">
        <v>8927</v>
      </c>
      <c r="AD15" s="24">
        <v>4446</v>
      </c>
      <c r="AE15" s="24">
        <v>9901.399999999583</v>
      </c>
      <c r="AF15" s="24">
        <v>23274.399999999583</v>
      </c>
    </row>
    <row r="16" spans="1:32" ht="25.5" customHeight="1">
      <c r="A16" s="27"/>
      <c r="B16" s="11">
        <v>10</v>
      </c>
      <c r="C16" s="11">
        <v>34</v>
      </c>
      <c r="D16" s="12" t="s">
        <v>125</v>
      </c>
      <c r="E16" s="12" t="s">
        <v>126</v>
      </c>
      <c r="F16" s="12" t="s">
        <v>39</v>
      </c>
      <c r="G16" s="13" t="s">
        <v>127</v>
      </c>
      <c r="H16" s="12">
        <v>1933</v>
      </c>
      <c r="I16" s="12" t="s">
        <v>56</v>
      </c>
      <c r="J16" s="14" t="s">
        <v>42</v>
      </c>
      <c r="K16" s="14" t="s">
        <v>42</v>
      </c>
      <c r="L16" s="14" t="s">
        <v>42</v>
      </c>
      <c r="M16" s="16">
        <v>0</v>
      </c>
      <c r="N16" s="17">
        <v>0.00017361111111111112</v>
      </c>
      <c r="O16" s="18">
        <v>28.999999999999826</v>
      </c>
      <c r="P16" s="18">
        <v>11.999999999999693</v>
      </c>
      <c r="Q16" s="18">
        <v>3992.9999999995403</v>
      </c>
      <c r="R16" s="18">
        <v>199</v>
      </c>
      <c r="S16" s="18">
        <v>0</v>
      </c>
      <c r="T16" s="18">
        <v>0</v>
      </c>
      <c r="U16" s="18">
        <v>100</v>
      </c>
      <c r="V16" s="18">
        <v>0</v>
      </c>
      <c r="W16" s="18">
        <v>44</v>
      </c>
      <c r="X16" s="18">
        <v>56.999999999999886</v>
      </c>
      <c r="Y16" s="18">
        <v>17559.5</v>
      </c>
      <c r="Z16" s="18">
        <v>0</v>
      </c>
      <c r="AA16" s="18">
        <v>0</v>
      </c>
      <c r="AB16" s="18">
        <v>0</v>
      </c>
      <c r="AC16" s="81">
        <v>8507</v>
      </c>
      <c r="AD16" s="24">
        <v>4332.99999999954</v>
      </c>
      <c r="AE16" s="24">
        <v>17660.5</v>
      </c>
      <c r="AF16" s="24">
        <v>30500.49999999954</v>
      </c>
    </row>
    <row r="17" spans="1:33" ht="25.5" customHeight="1">
      <c r="A17" s="30"/>
      <c r="B17" s="11">
        <v>11</v>
      </c>
      <c r="C17" s="11">
        <v>36</v>
      </c>
      <c r="D17" s="13" t="s">
        <v>133</v>
      </c>
      <c r="E17" s="12" t="s">
        <v>134</v>
      </c>
      <c r="F17" s="13" t="s">
        <v>54</v>
      </c>
      <c r="G17" s="13" t="s">
        <v>135</v>
      </c>
      <c r="H17" s="12">
        <v>1934</v>
      </c>
      <c r="I17" s="12" t="s">
        <v>56</v>
      </c>
      <c r="J17" s="14" t="s">
        <v>42</v>
      </c>
      <c r="K17" s="14" t="s">
        <v>42</v>
      </c>
      <c r="L17" s="14" t="s">
        <v>42</v>
      </c>
      <c r="M17" s="16">
        <v>0</v>
      </c>
      <c r="N17" s="17">
        <v>0.00017361111111111112</v>
      </c>
      <c r="O17" s="18">
        <v>195</v>
      </c>
      <c r="P17" s="18">
        <v>391</v>
      </c>
      <c r="Q17" s="18">
        <v>3993</v>
      </c>
      <c r="R17" s="18">
        <v>199</v>
      </c>
      <c r="S17" s="18">
        <v>0</v>
      </c>
      <c r="T17" s="18">
        <v>0</v>
      </c>
      <c r="U17" s="18">
        <v>100</v>
      </c>
      <c r="V17" s="18">
        <v>0</v>
      </c>
      <c r="W17" s="18">
        <v>248</v>
      </c>
      <c r="X17" s="18">
        <v>8.000000000000187</v>
      </c>
      <c r="Y17" s="18">
        <v>18723</v>
      </c>
      <c r="Z17" s="18">
        <v>0</v>
      </c>
      <c r="AA17" s="18">
        <v>0</v>
      </c>
      <c r="AB17" s="18">
        <v>0</v>
      </c>
      <c r="AC17" s="81">
        <v>8564</v>
      </c>
      <c r="AD17" s="24">
        <v>4878</v>
      </c>
      <c r="AE17" s="24">
        <v>18979</v>
      </c>
      <c r="AF17" s="24">
        <v>32421</v>
      </c>
      <c r="AG17" s="32"/>
    </row>
    <row r="18" spans="1:33" ht="25.5" customHeight="1">
      <c r="A18" s="26"/>
      <c r="B18" s="11">
        <v>12</v>
      </c>
      <c r="C18" s="11">
        <v>32</v>
      </c>
      <c r="D18" s="13" t="s">
        <v>136</v>
      </c>
      <c r="E18" s="13" t="s">
        <v>137</v>
      </c>
      <c r="F18" s="13" t="s">
        <v>54</v>
      </c>
      <c r="G18" s="13" t="s">
        <v>138</v>
      </c>
      <c r="H18" s="13">
        <v>1931</v>
      </c>
      <c r="I18" s="12" t="s">
        <v>56</v>
      </c>
      <c r="J18" s="14" t="s">
        <v>42</v>
      </c>
      <c r="K18" s="14" t="s">
        <v>42</v>
      </c>
      <c r="L18" s="14" t="s">
        <v>42</v>
      </c>
      <c r="M18" s="16">
        <v>0</v>
      </c>
      <c r="N18" s="17">
        <v>0.00017361111111111112</v>
      </c>
      <c r="O18" s="18">
        <v>114</v>
      </c>
      <c r="P18" s="18">
        <v>41</v>
      </c>
      <c r="Q18" s="18">
        <v>3993</v>
      </c>
      <c r="R18" s="18">
        <v>199</v>
      </c>
      <c r="S18" s="18">
        <v>0</v>
      </c>
      <c r="T18" s="18">
        <v>0</v>
      </c>
      <c r="U18" s="18">
        <v>100</v>
      </c>
      <c r="V18" s="18">
        <v>0</v>
      </c>
      <c r="W18" s="18">
        <v>128</v>
      </c>
      <c r="X18" s="18">
        <v>822</v>
      </c>
      <c r="Y18" s="18">
        <v>18723</v>
      </c>
      <c r="Z18" s="18">
        <v>0</v>
      </c>
      <c r="AA18" s="18">
        <v>0</v>
      </c>
      <c r="AB18" s="18">
        <v>0</v>
      </c>
      <c r="AC18" s="81">
        <v>8943</v>
      </c>
      <c r="AD18" s="24">
        <v>4447</v>
      </c>
      <c r="AE18" s="24">
        <v>19673</v>
      </c>
      <c r="AF18" s="24">
        <v>33063</v>
      </c>
      <c r="AG18" s="32"/>
    </row>
    <row r="19" spans="1:33" ht="25.5" customHeight="1">
      <c r="A19" s="10"/>
      <c r="B19" s="11">
        <v>13</v>
      </c>
      <c r="C19" s="11">
        <v>28</v>
      </c>
      <c r="D19" s="12" t="s">
        <v>139</v>
      </c>
      <c r="E19" s="12" t="s">
        <v>140</v>
      </c>
      <c r="F19" s="13" t="s">
        <v>54</v>
      </c>
      <c r="G19" s="13" t="s">
        <v>141</v>
      </c>
      <c r="H19" s="12">
        <v>1925</v>
      </c>
      <c r="I19" s="12" t="s">
        <v>56</v>
      </c>
      <c r="J19" s="14" t="s">
        <v>42</v>
      </c>
      <c r="K19" s="14" t="s">
        <v>42</v>
      </c>
      <c r="L19" s="14" t="s">
        <v>42</v>
      </c>
      <c r="M19" s="16">
        <v>0</v>
      </c>
      <c r="N19" s="17">
        <v>0.00017361111111111112</v>
      </c>
      <c r="O19" s="18">
        <v>384</v>
      </c>
      <c r="P19" s="18">
        <v>656</v>
      </c>
      <c r="Q19" s="18">
        <v>3993</v>
      </c>
      <c r="R19" s="18">
        <v>199</v>
      </c>
      <c r="S19" s="18">
        <v>0</v>
      </c>
      <c r="T19" s="18">
        <v>0</v>
      </c>
      <c r="U19" s="18">
        <v>100</v>
      </c>
      <c r="V19" s="18">
        <v>0</v>
      </c>
      <c r="W19" s="18">
        <v>471</v>
      </c>
      <c r="X19" s="18">
        <v>366</v>
      </c>
      <c r="Y19" s="18">
        <v>18723</v>
      </c>
      <c r="Z19" s="18">
        <v>0</v>
      </c>
      <c r="AA19" s="18">
        <v>0</v>
      </c>
      <c r="AB19" s="18">
        <v>0</v>
      </c>
      <c r="AC19" s="81">
        <v>9358</v>
      </c>
      <c r="AD19" s="24">
        <v>5332</v>
      </c>
      <c r="AE19" s="24">
        <v>19560</v>
      </c>
      <c r="AF19" s="24">
        <v>34250</v>
      </c>
      <c r="AG19" s="32"/>
    </row>
    <row r="20" spans="1:33" ht="25.5" customHeight="1">
      <c r="A20" s="27"/>
      <c r="B20" s="11"/>
      <c r="C20" s="11">
        <v>5</v>
      </c>
      <c r="D20" s="12" t="s">
        <v>92</v>
      </c>
      <c r="E20" s="12" t="s">
        <v>93</v>
      </c>
      <c r="F20" s="13" t="s">
        <v>39</v>
      </c>
      <c r="G20" s="13" t="s">
        <v>94</v>
      </c>
      <c r="H20" s="12">
        <v>1930</v>
      </c>
      <c r="I20" s="12" t="s">
        <v>41</v>
      </c>
      <c r="J20" s="14" t="s">
        <v>95</v>
      </c>
      <c r="K20" s="14"/>
      <c r="L20" s="14"/>
      <c r="M20" s="16">
        <v>0</v>
      </c>
      <c r="N20" s="17">
        <v>0.00017361111111111112</v>
      </c>
      <c r="O20" s="18" t="s">
        <v>96</v>
      </c>
      <c r="P20" s="18" t="s">
        <v>96</v>
      </c>
      <c r="Q20" s="18" t="s">
        <v>96</v>
      </c>
      <c r="R20" s="18" t="s">
        <v>96</v>
      </c>
      <c r="S20" s="18">
        <v>0</v>
      </c>
      <c r="T20" s="18">
        <v>0</v>
      </c>
      <c r="U20" s="18">
        <v>100</v>
      </c>
      <c r="V20" s="18">
        <v>0</v>
      </c>
      <c r="W20" s="18">
        <v>138</v>
      </c>
      <c r="X20" s="18">
        <v>24.00000000000009</v>
      </c>
      <c r="Y20" s="18">
        <v>321.19999999949636</v>
      </c>
      <c r="Z20" s="18">
        <v>0</v>
      </c>
      <c r="AA20" s="18">
        <v>0</v>
      </c>
      <c r="AB20" s="18">
        <v>0</v>
      </c>
      <c r="AC20" s="81">
        <v>2248.7999999992385</v>
      </c>
      <c r="AD20" s="24" t="s">
        <v>96</v>
      </c>
      <c r="AE20" s="24">
        <v>483.1999999994964</v>
      </c>
      <c r="AF20" s="24" t="s">
        <v>96</v>
      </c>
      <c r="AG20" s="32"/>
    </row>
    <row r="21" spans="16:32" ht="12.75">
      <c r="P21" s="40"/>
      <c r="T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6:32" ht="12.75">
      <c r="P22" s="40"/>
      <c r="T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6:32" ht="12.75">
      <c r="P23" s="40"/>
      <c r="T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6:32" ht="12.75">
      <c r="P24" s="40"/>
      <c r="T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6:32" ht="12.75">
      <c r="P25" s="40"/>
      <c r="T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6:32" ht="12.75">
      <c r="P26" s="40"/>
      <c r="T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6:32" ht="12.75">
      <c r="P27" s="40"/>
      <c r="T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6:32" ht="12.75">
      <c r="P28" s="40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6:32" ht="12.75">
      <c r="P29" s="40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6:32" ht="12.75">
      <c r="P30" s="40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6:32" ht="12.75">
      <c r="P31" s="40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6:32" ht="12.75">
      <c r="P32" s="40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6:32" ht="12.75">
      <c r="P33" s="40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6:32" ht="12.75">
      <c r="P34" s="40"/>
      <c r="T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6:32" ht="12.75">
      <c r="P35" s="40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6:32" ht="12.75">
      <c r="P36" s="40"/>
      <c r="T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6:32" ht="12.75">
      <c r="P37" s="40"/>
      <c r="T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6:32" ht="12.75">
      <c r="P38" s="40"/>
      <c r="T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6:32" ht="12.75">
      <c r="P39" s="40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6:32" ht="12.75">
      <c r="P40" s="40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6:32" ht="12.75">
      <c r="P41" s="40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6:32" ht="12.75">
      <c r="P42" s="40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6:32" ht="12.75">
      <c r="P43" s="40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6:32" ht="12.75">
      <c r="P44" s="40"/>
      <c r="T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6:32" ht="12.75">
      <c r="P45" s="40"/>
      <c r="T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6:32" ht="12.75">
      <c r="P46" s="40"/>
      <c r="T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6:32" ht="12.75">
      <c r="P47" s="40"/>
      <c r="T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6:32" ht="12.75">
      <c r="P48" s="40"/>
      <c r="T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6:32" ht="12.75">
      <c r="P49" s="40"/>
      <c r="T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6:32" ht="12.75">
      <c r="P50" s="40"/>
      <c r="T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6:32" ht="12.75">
      <c r="P51" s="40"/>
      <c r="T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6:32" ht="12.75">
      <c r="P52" s="40"/>
      <c r="T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6:32" ht="12.75">
      <c r="P53" s="40"/>
      <c r="T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6:32" ht="12.75">
      <c r="P54" s="40"/>
      <c r="T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6:32" ht="12.75">
      <c r="P55" s="40"/>
      <c r="T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6:32" ht="12.75">
      <c r="P56" s="40"/>
      <c r="T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6:32" ht="12.75">
      <c r="P57" s="40"/>
      <c r="T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6:32" ht="12.75">
      <c r="P58" s="40"/>
      <c r="T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6:32" ht="12.75">
      <c r="P59" s="40"/>
      <c r="T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6:32" ht="12.75">
      <c r="P60" s="40"/>
      <c r="T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6:32" ht="12.75">
      <c r="P61" s="40"/>
      <c r="T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6:32" ht="12.75">
      <c r="P62" s="40"/>
      <c r="T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6:32" ht="12.75">
      <c r="P63" s="40"/>
      <c r="T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6:32" ht="12.75">
      <c r="P64" s="40"/>
      <c r="T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6:32" ht="12.75">
      <c r="P65" s="40"/>
      <c r="T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6:32" ht="12.75">
      <c r="P66" s="40"/>
      <c r="T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6:32" ht="12.75">
      <c r="P67" s="40"/>
      <c r="T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6:32" ht="12.75">
      <c r="P68" s="40"/>
      <c r="T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6:32" ht="12.75">
      <c r="P69" s="40"/>
      <c r="T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6:32" ht="12.75">
      <c r="P70" s="40"/>
      <c r="T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6:32" ht="12.75">
      <c r="P71" s="40"/>
      <c r="T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6:32" ht="12.75">
      <c r="P72" s="40"/>
      <c r="T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6:32" ht="12.75">
      <c r="P73" s="40"/>
      <c r="T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6:32" ht="12.75">
      <c r="P74" s="40"/>
      <c r="T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6:32" ht="12.75">
      <c r="P75" s="40"/>
      <c r="T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6:32" ht="12.75">
      <c r="P76" s="40"/>
      <c r="T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6:32" ht="12.75">
      <c r="P77" s="40"/>
      <c r="T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6:32" ht="12.75">
      <c r="P78" s="40"/>
      <c r="T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6:32" ht="12.75">
      <c r="P79" s="40"/>
      <c r="T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6:32" ht="12.75">
      <c r="P80" s="40"/>
      <c r="T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6:32" ht="12.75">
      <c r="P81" s="40"/>
      <c r="T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6:32" ht="12.75">
      <c r="P82" s="40"/>
      <c r="T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6:32" ht="12.75">
      <c r="P83" s="40"/>
      <c r="T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6:32" ht="12.75">
      <c r="P84" s="40"/>
      <c r="T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6:32" ht="12.75">
      <c r="P85" s="40"/>
      <c r="T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6:32" ht="12.75">
      <c r="P86" s="40"/>
      <c r="T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6:32" ht="12.75">
      <c r="P87" s="40"/>
      <c r="T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6:32" ht="12.75">
      <c r="P88" s="40"/>
      <c r="T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6:32" ht="12.75">
      <c r="P89" s="40"/>
      <c r="T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6:32" ht="12.75">
      <c r="P90" s="40"/>
      <c r="T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6:32" ht="12.75">
      <c r="P91" s="40"/>
      <c r="T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6:32" ht="12.75">
      <c r="P92" s="40"/>
      <c r="T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6:32" ht="12.75">
      <c r="P93" s="40"/>
      <c r="T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6:32" ht="12.75">
      <c r="P94" s="40"/>
      <c r="T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6:32" ht="12.75">
      <c r="P95" s="40"/>
      <c r="T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6:32" ht="12.75">
      <c r="P96" s="40"/>
      <c r="T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6:32" ht="12.75">
      <c r="P97" s="40"/>
      <c r="T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6:32" ht="12.75">
      <c r="P98" s="40"/>
      <c r="T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6:32" ht="12.75">
      <c r="P99" s="40"/>
      <c r="T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6:32" ht="12.75">
      <c r="P100" s="40"/>
      <c r="T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6:32" ht="12.75">
      <c r="P101" s="40"/>
      <c r="T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6:32" ht="12.75">
      <c r="P102" s="40"/>
      <c r="T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6:32" ht="12.75">
      <c r="P103" s="40"/>
      <c r="T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6:32" ht="12.75">
      <c r="P104" s="40"/>
      <c r="T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6:32" ht="12.75">
      <c r="P105" s="40"/>
      <c r="T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6:32" ht="12.75">
      <c r="P106" s="40"/>
      <c r="T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6:32" ht="12.75">
      <c r="P107" s="40"/>
      <c r="T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6:32" ht="12.75">
      <c r="P108" s="40"/>
      <c r="T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6:32" ht="12.75">
      <c r="P109" s="40"/>
      <c r="T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6:32" ht="12.75">
      <c r="P110" s="40"/>
      <c r="T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6:32" ht="12.75">
      <c r="P111" s="40"/>
      <c r="T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6:32" ht="12.75">
      <c r="P112" s="40"/>
      <c r="T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6:32" ht="12.75">
      <c r="P113" s="40"/>
      <c r="T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6:32" ht="12.75">
      <c r="P114" s="40"/>
      <c r="T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6:32" ht="12.75">
      <c r="P115" s="40"/>
      <c r="T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6:32" ht="12.75">
      <c r="P116" s="40"/>
      <c r="T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6:32" ht="12.75">
      <c r="P117" s="40"/>
      <c r="T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6:32" ht="12.75">
      <c r="P118" s="40"/>
      <c r="T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6:32" ht="12.75">
      <c r="P119" s="40"/>
      <c r="T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6:32" ht="12.75">
      <c r="P120" s="40"/>
      <c r="T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6:32" ht="12.75">
      <c r="P121" s="40"/>
      <c r="T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6:32" ht="12.75">
      <c r="P122" s="40"/>
      <c r="T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6:32" ht="12.75">
      <c r="P123" s="40"/>
      <c r="T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6:32" ht="12.75">
      <c r="P124" s="40"/>
      <c r="T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6:32" ht="12.75">
      <c r="P125" s="40"/>
      <c r="T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6:32" ht="12.75">
      <c r="P126" s="40"/>
      <c r="T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6:32" ht="12.75">
      <c r="P127" s="40"/>
      <c r="T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6:32" ht="12.75">
      <c r="P128" s="40"/>
      <c r="T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6:32" ht="12.75">
      <c r="P129" s="40"/>
      <c r="T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6:32" ht="12.75">
      <c r="P130" s="40"/>
      <c r="T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6:32" ht="12.75">
      <c r="P131" s="40"/>
      <c r="T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6:32" ht="12.75">
      <c r="P132" s="40"/>
      <c r="T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6:32" ht="12.75">
      <c r="P133" s="40"/>
      <c r="T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6:32" ht="12.75">
      <c r="P134" s="40"/>
      <c r="T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6:32" ht="12.75">
      <c r="P135" s="40"/>
      <c r="T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6:32" ht="12.75">
      <c r="P136" s="40"/>
      <c r="T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6:32" ht="12.75">
      <c r="P137" s="40"/>
      <c r="T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6:32" ht="12.75">
      <c r="P138" s="40"/>
      <c r="T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6:32" ht="12.75">
      <c r="P139" s="40"/>
      <c r="T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6:32" ht="12.75">
      <c r="P140" s="40"/>
      <c r="T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6:32" ht="12.75">
      <c r="P141" s="40"/>
      <c r="T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6:32" ht="12.75">
      <c r="P142" s="40"/>
      <c r="T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6:32" ht="12.75">
      <c r="P143" s="40"/>
      <c r="T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6:32" ht="12.75">
      <c r="P144" s="40"/>
      <c r="T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6:32" ht="12.75">
      <c r="P145" s="40"/>
      <c r="T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6:32" ht="12.75">
      <c r="P146" s="40"/>
      <c r="T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6:32" ht="12.75">
      <c r="P147" s="40"/>
      <c r="T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6:32" ht="12.75">
      <c r="P148" s="40"/>
      <c r="T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6:32" ht="12.75">
      <c r="P149" s="40"/>
      <c r="T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6:32" ht="12.75">
      <c r="P150" s="40"/>
      <c r="T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6:32" ht="12.75">
      <c r="P151" s="40"/>
      <c r="T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6:32" ht="12.75">
      <c r="P152" s="40"/>
      <c r="T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6:32" ht="12.75">
      <c r="P153" s="40"/>
      <c r="T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6:32" ht="12.75">
      <c r="P154" s="40"/>
      <c r="T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6:32" ht="12.75">
      <c r="P155" s="40"/>
      <c r="T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6:32" ht="12.75">
      <c r="P156" s="40"/>
      <c r="T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6:32" ht="12.75">
      <c r="P157" s="40"/>
      <c r="T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6:32" ht="12.75">
      <c r="P158" s="40"/>
      <c r="T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ht="12.75">
      <c r="AF159" s="9"/>
    </row>
    <row r="160" ht="12.75">
      <c r="AF160" s="9"/>
    </row>
    <row r="161" ht="12.75">
      <c r="AF161" s="9"/>
    </row>
    <row r="162" ht="12.75">
      <c r="AF162" s="9"/>
    </row>
    <row r="163" ht="12.75">
      <c r="AF163" s="9"/>
    </row>
    <row r="164" ht="12.75">
      <c r="AF164" s="9"/>
    </row>
  </sheetData>
  <sheetProtection password="CC37" sheet="1" objects="1" selectLockedCells="1" selectUnlockedCells="1"/>
  <mergeCells count="38">
    <mergeCell ref="E4:E6"/>
    <mergeCell ref="F4:F6"/>
    <mergeCell ref="G4:G6"/>
    <mergeCell ref="H4:H6"/>
    <mergeCell ref="A4:A6"/>
    <mergeCell ref="B4:B6"/>
    <mergeCell ref="C4:C6"/>
    <mergeCell ref="D4:D6"/>
    <mergeCell ref="AB4:AB6"/>
    <mergeCell ref="AD4:AD6"/>
    <mergeCell ref="AC4:AC6"/>
    <mergeCell ref="I4:I6"/>
    <mergeCell ref="J4:J6"/>
    <mergeCell ref="K4:K6"/>
    <mergeCell ref="L4:L6"/>
    <mergeCell ref="M4:N4"/>
    <mergeCell ref="M5:M6"/>
    <mergeCell ref="N5:N6"/>
    <mergeCell ref="AA4:AA6"/>
    <mergeCell ref="S4:S6"/>
    <mergeCell ref="T4:T6"/>
    <mergeCell ref="U4:U6"/>
    <mergeCell ref="V4:V6"/>
    <mergeCell ref="AE4:AE6"/>
    <mergeCell ref="AF4:AF6"/>
    <mergeCell ref="O5:O6"/>
    <mergeCell ref="P5:P6"/>
    <mergeCell ref="Q5:Q6"/>
    <mergeCell ref="R5:R6"/>
    <mergeCell ref="W5:W6"/>
    <mergeCell ref="X5:X6"/>
    <mergeCell ref="Y5:Y6"/>
    <mergeCell ref="Z4:Z6"/>
    <mergeCell ref="O2:V3"/>
    <mergeCell ref="W2:AB3"/>
    <mergeCell ref="A1:AF1"/>
    <mergeCell ref="AC2:AF3"/>
    <mergeCell ref="M2:N3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F48"/>
  <sheetViews>
    <sheetView zoomScale="70" zoomScaleNormal="70" workbookViewId="0" topLeftCell="A1">
      <pane xSplit="8" ySplit="6" topLeftCell="Z13" activePane="bottomRight" state="frozen"/>
      <selection pane="topLeft" activeCell="A1" sqref="A1"/>
      <selection pane="topRight" activeCell="I1" sqref="I1"/>
      <selection pane="bottomLeft" activeCell="A7" sqref="A7"/>
      <selection pane="bottomRight" activeCell="F29" sqref="F29"/>
    </sheetView>
  </sheetViews>
  <sheetFormatPr defaultColWidth="9.140625" defaultRowHeight="12.75"/>
  <cols>
    <col min="1" max="1" width="4.421875" style="32" hidden="1" customWidth="1"/>
    <col min="2" max="2" width="5.28125" style="64" customWidth="1"/>
    <col min="3" max="3" width="6.140625" style="36" customWidth="1"/>
    <col min="4" max="4" width="30.28125" style="36" customWidth="1"/>
    <col min="5" max="5" width="28.00390625" style="36" customWidth="1"/>
    <col min="6" max="6" width="8.00390625" style="36" customWidth="1"/>
    <col min="7" max="7" width="27.57421875" style="36" customWidth="1"/>
    <col min="8" max="9" width="6.28125" style="36" customWidth="1"/>
    <col min="10" max="12" width="6.28125" style="36" hidden="1" customWidth="1"/>
    <col min="13" max="14" width="9.140625" style="42" customWidth="1"/>
    <col min="15" max="15" width="9.57421875" style="40" customWidth="1"/>
    <col min="16" max="16" width="9.140625" style="40" customWidth="1"/>
    <col min="17" max="17" width="8.8515625" style="40" customWidth="1"/>
    <col min="18" max="18" width="11.28125" style="9" customWidth="1"/>
    <col min="19" max="19" width="14.140625" style="9" customWidth="1"/>
    <col min="20" max="21" width="13.00390625" style="9" customWidth="1"/>
    <col min="22" max="22" width="10.00390625" style="9" customWidth="1"/>
    <col min="23" max="23" width="9.140625" style="9" customWidth="1"/>
    <col min="24" max="28" width="10.00390625" style="9" customWidth="1"/>
    <col min="29" max="29" width="11.8515625" style="9" customWidth="1"/>
    <col min="30" max="30" width="10.28125" style="9" customWidth="1"/>
    <col min="31" max="31" width="8.57421875" style="9" customWidth="1"/>
    <col min="32" max="32" width="11.140625" style="32" customWidth="1"/>
    <col min="33" max="33" width="13.28125" style="9" customWidth="1"/>
    <col min="34" max="35" width="7.7109375" style="9" customWidth="1"/>
    <col min="36" max="36" width="12.140625" style="9" customWidth="1"/>
    <col min="37" max="37" width="13.28125" style="9" customWidth="1"/>
    <col min="38" max="38" width="7.7109375" style="9" customWidth="1"/>
    <col min="39" max="39" width="7.8515625" style="9" customWidth="1"/>
    <col min="40" max="40" width="9.140625" style="9" customWidth="1"/>
    <col min="41" max="41" width="12.00390625" style="9" customWidth="1"/>
    <col min="42" max="42" width="12.140625" style="9" customWidth="1"/>
    <col min="43" max="43" width="9.140625" style="9" customWidth="1"/>
    <col min="44" max="44" width="10.00390625" style="9" customWidth="1"/>
    <col min="45" max="45" width="10.140625" style="9" customWidth="1"/>
    <col min="46" max="46" width="8.57421875" style="9" customWidth="1"/>
    <col min="47" max="47" width="12.421875" style="9" customWidth="1"/>
    <col min="48" max="48" width="11.00390625" style="9" customWidth="1"/>
    <col min="49" max="49" width="9.140625" style="9" customWidth="1"/>
    <col min="50" max="50" width="11.421875" style="9" customWidth="1"/>
    <col min="51" max="16384" width="9.140625" style="9" customWidth="1"/>
  </cols>
  <sheetData>
    <row r="1" spans="1:32" s="2" customFormat="1" ht="36.75" customHeight="1">
      <c r="A1" s="174" t="s">
        <v>198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F1" s="3"/>
    </row>
    <row r="2" spans="1:32" s="2" customFormat="1" ht="12.75" customHeight="1">
      <c r="A2" s="202" t="s">
        <v>168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F2" s="3"/>
    </row>
    <row r="3" spans="1:32" s="2" customFormat="1" ht="12.75" customHeight="1" thickBot="1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F3" s="3"/>
    </row>
    <row r="4" spans="1:32" ht="15.75" customHeight="1">
      <c r="A4" s="205" t="s">
        <v>0</v>
      </c>
      <c r="B4" s="208" t="s">
        <v>0</v>
      </c>
      <c r="C4" s="210" t="s">
        <v>1</v>
      </c>
      <c r="D4" s="194" t="s">
        <v>2</v>
      </c>
      <c r="E4" s="194" t="s">
        <v>3</v>
      </c>
      <c r="F4" s="194" t="s">
        <v>4</v>
      </c>
      <c r="G4" s="194" t="s">
        <v>5</v>
      </c>
      <c r="H4" s="196" t="s">
        <v>6</v>
      </c>
      <c r="I4" s="200" t="s">
        <v>7</v>
      </c>
      <c r="J4" s="200" t="s">
        <v>8</v>
      </c>
      <c r="K4" s="200" t="s">
        <v>9</v>
      </c>
      <c r="L4" s="200" t="s">
        <v>10</v>
      </c>
      <c r="M4" s="198" t="s">
        <v>11</v>
      </c>
      <c r="N4" s="198"/>
      <c r="O4" s="199"/>
      <c r="P4" s="198" t="s">
        <v>12</v>
      </c>
      <c r="Q4" s="198"/>
      <c r="R4" s="199"/>
      <c r="S4" s="220" t="s">
        <v>14</v>
      </c>
      <c r="T4" s="198"/>
      <c r="U4" s="198"/>
      <c r="V4" s="199"/>
      <c r="W4" s="198" t="s">
        <v>15</v>
      </c>
      <c r="X4" s="198"/>
      <c r="Y4" s="199"/>
      <c r="Z4" s="212" t="s">
        <v>21</v>
      </c>
      <c r="AA4" s="212" t="s">
        <v>22</v>
      </c>
      <c r="AB4" s="212" t="s">
        <v>23</v>
      </c>
      <c r="AC4" s="214" t="s">
        <v>24</v>
      </c>
      <c r="AD4" s="221" t="s">
        <v>167</v>
      </c>
      <c r="AF4" s="9"/>
    </row>
    <row r="5" spans="1:32" ht="15.75" customHeight="1">
      <c r="A5" s="206"/>
      <c r="B5" s="209"/>
      <c r="C5" s="211"/>
      <c r="D5" s="195"/>
      <c r="E5" s="195"/>
      <c r="F5" s="195"/>
      <c r="G5" s="195"/>
      <c r="H5" s="197"/>
      <c r="I5" s="201"/>
      <c r="J5" s="201"/>
      <c r="K5" s="201"/>
      <c r="L5" s="201"/>
      <c r="M5" s="218" t="s">
        <v>32</v>
      </c>
      <c r="N5" s="218" t="s">
        <v>33</v>
      </c>
      <c r="O5" s="216" t="s">
        <v>34</v>
      </c>
      <c r="P5" s="218" t="s">
        <v>32</v>
      </c>
      <c r="Q5" s="218" t="s">
        <v>33</v>
      </c>
      <c r="R5" s="216" t="s">
        <v>34</v>
      </c>
      <c r="S5" s="223" t="s">
        <v>35</v>
      </c>
      <c r="T5" s="225" t="s">
        <v>36</v>
      </c>
      <c r="U5" s="218" t="s">
        <v>37</v>
      </c>
      <c r="V5" s="216" t="s">
        <v>34</v>
      </c>
      <c r="W5" s="218" t="s">
        <v>32</v>
      </c>
      <c r="X5" s="218" t="s">
        <v>33</v>
      </c>
      <c r="Y5" s="216" t="s">
        <v>34</v>
      </c>
      <c r="Z5" s="213"/>
      <c r="AA5" s="213"/>
      <c r="AB5" s="213"/>
      <c r="AC5" s="215"/>
      <c r="AD5" s="222"/>
      <c r="AF5" s="9"/>
    </row>
    <row r="6" spans="1:32" ht="16.5" customHeight="1">
      <c r="A6" s="207"/>
      <c r="B6" s="209"/>
      <c r="C6" s="211"/>
      <c r="D6" s="195"/>
      <c r="E6" s="195"/>
      <c r="F6" s="195"/>
      <c r="G6" s="195"/>
      <c r="H6" s="197"/>
      <c r="I6" s="201"/>
      <c r="J6" s="201"/>
      <c r="K6" s="201"/>
      <c r="L6" s="201"/>
      <c r="M6" s="219"/>
      <c r="N6" s="219"/>
      <c r="O6" s="217"/>
      <c r="P6" s="219"/>
      <c r="Q6" s="219"/>
      <c r="R6" s="217"/>
      <c r="S6" s="224"/>
      <c r="T6" s="226"/>
      <c r="U6" s="219"/>
      <c r="V6" s="217"/>
      <c r="W6" s="219"/>
      <c r="X6" s="219"/>
      <c r="Y6" s="217"/>
      <c r="Z6" s="213"/>
      <c r="AA6" s="213"/>
      <c r="AB6" s="213"/>
      <c r="AC6" s="215"/>
      <c r="AD6" s="222"/>
      <c r="AF6" s="9"/>
    </row>
    <row r="7" spans="1:32" ht="24" customHeight="1">
      <c r="A7" s="100"/>
      <c r="B7" s="105">
        <v>1</v>
      </c>
      <c r="C7" s="11">
        <v>4</v>
      </c>
      <c r="D7" s="12" t="s">
        <v>38</v>
      </c>
      <c r="E7" s="12" t="s">
        <v>201</v>
      </c>
      <c r="F7" s="13" t="s">
        <v>39</v>
      </c>
      <c r="G7" s="13" t="s">
        <v>40</v>
      </c>
      <c r="H7" s="12">
        <v>1972</v>
      </c>
      <c r="I7" s="12" t="s">
        <v>41</v>
      </c>
      <c r="J7" s="14" t="s">
        <v>42</v>
      </c>
      <c r="K7" s="14" t="s">
        <v>42</v>
      </c>
      <c r="L7" s="15" t="s">
        <v>42</v>
      </c>
      <c r="M7" s="16">
        <v>0</v>
      </c>
      <c r="N7" s="17">
        <v>0.00017361111111111112</v>
      </c>
      <c r="O7" s="18" t="s">
        <v>43</v>
      </c>
      <c r="P7" s="16">
        <v>0.00015335648148148148</v>
      </c>
      <c r="Q7" s="17">
        <v>2.893518518518501E-06</v>
      </c>
      <c r="R7" s="19">
        <v>24.999999999999847</v>
      </c>
      <c r="S7" s="20">
        <v>0.0021560879629629603</v>
      </c>
      <c r="T7" s="20">
        <v>2.199074074060725E-06</v>
      </c>
      <c r="U7" s="21">
        <v>1.678240740765613E-06</v>
      </c>
      <c r="V7" s="19">
        <v>33.50000000009956</v>
      </c>
      <c r="W7" s="16">
        <v>0.00013912037037037037</v>
      </c>
      <c r="X7" s="17">
        <v>2.3148148148148008E-07</v>
      </c>
      <c r="Y7" s="129">
        <v>1.999999999999988</v>
      </c>
      <c r="Z7" s="18">
        <v>0</v>
      </c>
      <c r="AA7" s="18">
        <v>0</v>
      </c>
      <c r="AB7" s="18">
        <v>0</v>
      </c>
      <c r="AC7" s="18">
        <v>0</v>
      </c>
      <c r="AD7" s="24">
        <v>60.50000000009939</v>
      </c>
      <c r="AF7" s="9"/>
    </row>
    <row r="8" spans="1:32" ht="24" customHeight="1">
      <c r="A8" s="47">
        <v>14</v>
      </c>
      <c r="B8" s="105">
        <v>2</v>
      </c>
      <c r="C8" s="11">
        <v>3</v>
      </c>
      <c r="D8" s="12" t="s">
        <v>44</v>
      </c>
      <c r="E8" s="12"/>
      <c r="F8" s="13" t="s">
        <v>39</v>
      </c>
      <c r="G8" s="13" t="s">
        <v>45</v>
      </c>
      <c r="H8" s="12">
        <v>1950</v>
      </c>
      <c r="I8" s="12" t="s">
        <v>41</v>
      </c>
      <c r="J8" s="14" t="s">
        <v>42</v>
      </c>
      <c r="K8" s="14" t="s">
        <v>42</v>
      </c>
      <c r="L8" s="15" t="s">
        <v>42</v>
      </c>
      <c r="M8" s="16">
        <v>0</v>
      </c>
      <c r="N8" s="17">
        <v>0.00017361111111111112</v>
      </c>
      <c r="O8" s="18" t="s">
        <v>43</v>
      </c>
      <c r="P8" s="16">
        <v>0.00015277777777777777</v>
      </c>
      <c r="Q8" s="17">
        <v>2.314814814814801E-06</v>
      </c>
      <c r="R8" s="19">
        <v>19.99999999999988</v>
      </c>
      <c r="S8" s="20">
        <v>0.002010868055555559</v>
      </c>
      <c r="T8" s="20">
        <v>1.0763888888876139E-05</v>
      </c>
      <c r="U8" s="21">
        <v>1.5162037036997589E-06</v>
      </c>
      <c r="V8" s="19">
        <v>106.09999999985575</v>
      </c>
      <c r="W8" s="16">
        <v>0.00014293981481481482</v>
      </c>
      <c r="X8" s="17">
        <v>4.0509259259259285E-06</v>
      </c>
      <c r="Y8" s="18">
        <v>35</v>
      </c>
      <c r="Z8" s="18">
        <v>0</v>
      </c>
      <c r="AA8" s="18">
        <v>0</v>
      </c>
      <c r="AB8" s="18">
        <v>0</v>
      </c>
      <c r="AC8" s="18">
        <v>0</v>
      </c>
      <c r="AD8" s="24">
        <v>161.09999999985567</v>
      </c>
      <c r="AF8" s="9"/>
    </row>
    <row r="9" spans="1:32" ht="24" customHeight="1">
      <c r="A9" s="59">
        <v>15</v>
      </c>
      <c r="B9" s="105">
        <v>3</v>
      </c>
      <c r="C9" s="11">
        <v>14</v>
      </c>
      <c r="D9" s="12" t="s">
        <v>46</v>
      </c>
      <c r="E9" s="12" t="s">
        <v>47</v>
      </c>
      <c r="F9" s="12" t="s">
        <v>39</v>
      </c>
      <c r="G9" s="13" t="s">
        <v>48</v>
      </c>
      <c r="H9" s="12">
        <v>1941</v>
      </c>
      <c r="I9" s="12" t="s">
        <v>41</v>
      </c>
      <c r="J9" s="14" t="s">
        <v>42</v>
      </c>
      <c r="K9" s="14" t="s">
        <v>42</v>
      </c>
      <c r="L9" s="15" t="s">
        <v>42</v>
      </c>
      <c r="M9" s="16">
        <v>0</v>
      </c>
      <c r="N9" s="17">
        <v>0.00017361111111111112</v>
      </c>
      <c r="O9" s="18" t="s">
        <v>43</v>
      </c>
      <c r="P9" s="16">
        <v>0.00014953703703703703</v>
      </c>
      <c r="Q9" s="17">
        <v>9.259259259259474E-07</v>
      </c>
      <c r="R9" s="19">
        <v>8.000000000000187</v>
      </c>
      <c r="S9" s="20">
        <v>0.0014698842592592576</v>
      </c>
      <c r="T9" s="20">
        <v>4.826388888878874E-06</v>
      </c>
      <c r="U9" s="21">
        <v>1.0821759259260766E-05</v>
      </c>
      <c r="V9" s="19">
        <v>135.1999999999265</v>
      </c>
      <c r="W9" s="16">
        <v>0.00017916666666666667</v>
      </c>
      <c r="X9" s="17">
        <v>4.027777777777778E-05</v>
      </c>
      <c r="Y9" s="18">
        <v>348</v>
      </c>
      <c r="Z9" s="18">
        <v>0</v>
      </c>
      <c r="AA9" s="18">
        <v>0</v>
      </c>
      <c r="AB9" s="18">
        <v>0</v>
      </c>
      <c r="AC9" s="18">
        <v>0</v>
      </c>
      <c r="AD9" s="24">
        <v>491.1999999999267</v>
      </c>
      <c r="AF9" s="9"/>
    </row>
    <row r="10" spans="1:32" ht="24" customHeight="1">
      <c r="A10" s="47">
        <v>16</v>
      </c>
      <c r="B10" s="105">
        <v>4</v>
      </c>
      <c r="C10" s="11">
        <v>42</v>
      </c>
      <c r="D10" s="13" t="s">
        <v>105</v>
      </c>
      <c r="E10" s="13"/>
      <c r="F10" s="12" t="s">
        <v>106</v>
      </c>
      <c r="G10" s="13" t="s">
        <v>107</v>
      </c>
      <c r="H10" s="13">
        <v>1949</v>
      </c>
      <c r="I10" s="12" t="s">
        <v>56</v>
      </c>
      <c r="J10" s="14" t="s">
        <v>42</v>
      </c>
      <c r="K10" s="14"/>
      <c r="L10" s="15"/>
      <c r="M10" s="16">
        <v>0.00019756944444444447</v>
      </c>
      <c r="N10" s="17">
        <v>2.395833333333335E-05</v>
      </c>
      <c r="O10" s="18" t="s">
        <v>43</v>
      </c>
      <c r="P10" s="16">
        <v>0.0001640046296296296</v>
      </c>
      <c r="Q10" s="17">
        <v>1.3541666666666639E-05</v>
      </c>
      <c r="R10" s="19">
        <v>117</v>
      </c>
      <c r="S10" s="20">
        <v>0.0017490972222222179</v>
      </c>
      <c r="T10" s="20">
        <v>3.600694444444441E-05</v>
      </c>
      <c r="U10" s="21">
        <v>8.796296296353923E-06</v>
      </c>
      <c r="V10" s="19">
        <v>387.10000000049763</v>
      </c>
      <c r="W10" s="16">
        <v>0.0001497685185185185</v>
      </c>
      <c r="X10" s="17">
        <v>1.0879629629629618E-05</v>
      </c>
      <c r="Y10" s="18">
        <v>93.9999999999999</v>
      </c>
      <c r="Z10" s="18">
        <v>0</v>
      </c>
      <c r="AA10" s="18">
        <v>0</v>
      </c>
      <c r="AB10" s="18">
        <v>0</v>
      </c>
      <c r="AC10" s="18">
        <v>0</v>
      </c>
      <c r="AD10" s="24">
        <v>598.1000000004973</v>
      </c>
      <c r="AF10" s="9"/>
    </row>
    <row r="11" spans="1:32" ht="24" customHeight="1">
      <c r="A11" s="59">
        <v>17</v>
      </c>
      <c r="B11" s="105">
        <v>5</v>
      </c>
      <c r="C11" s="11">
        <v>20</v>
      </c>
      <c r="D11" s="12" t="s">
        <v>49</v>
      </c>
      <c r="E11" s="12" t="s">
        <v>50</v>
      </c>
      <c r="F11" s="13" t="s">
        <v>39</v>
      </c>
      <c r="G11" s="13" t="s">
        <v>51</v>
      </c>
      <c r="H11" s="12">
        <v>1962</v>
      </c>
      <c r="I11" s="12" t="s">
        <v>41</v>
      </c>
      <c r="J11" s="14" t="s">
        <v>42</v>
      </c>
      <c r="K11" s="14" t="s">
        <v>42</v>
      </c>
      <c r="L11" s="15" t="s">
        <v>42</v>
      </c>
      <c r="M11" s="16">
        <v>0</v>
      </c>
      <c r="N11" s="17">
        <v>0.00017361111111111112</v>
      </c>
      <c r="O11" s="18" t="s">
        <v>43</v>
      </c>
      <c r="P11" s="16">
        <v>0.00014710648148148149</v>
      </c>
      <c r="Q11" s="17">
        <v>3.3564814814814883E-06</v>
      </c>
      <c r="R11" s="19">
        <v>29.00000000000006</v>
      </c>
      <c r="S11" s="20">
        <v>0.0017375115740740354</v>
      </c>
      <c r="T11" s="20">
        <v>2.769675925917703E-05</v>
      </c>
      <c r="U11" s="21">
        <v>3.432870370373431E-05</v>
      </c>
      <c r="V11" s="19">
        <v>535.899999999554</v>
      </c>
      <c r="W11" s="16">
        <v>0.0001679398148148148</v>
      </c>
      <c r="X11" s="17">
        <v>2.9050925925925913E-05</v>
      </c>
      <c r="Y11" s="18">
        <v>251</v>
      </c>
      <c r="Z11" s="18">
        <v>0</v>
      </c>
      <c r="AA11" s="18">
        <v>0</v>
      </c>
      <c r="AB11" s="18">
        <v>0</v>
      </c>
      <c r="AC11" s="18">
        <v>0</v>
      </c>
      <c r="AD11" s="24">
        <v>815.899999999554</v>
      </c>
      <c r="AF11" s="9"/>
    </row>
    <row r="12" spans="1:32" ht="24" customHeight="1">
      <c r="A12" s="47">
        <v>18</v>
      </c>
      <c r="B12" s="105">
        <v>6</v>
      </c>
      <c r="C12" s="11">
        <v>44</v>
      </c>
      <c r="D12" s="13" t="s">
        <v>77</v>
      </c>
      <c r="E12" s="13" t="s">
        <v>78</v>
      </c>
      <c r="F12" s="12" t="s">
        <v>54</v>
      </c>
      <c r="G12" s="13" t="s">
        <v>79</v>
      </c>
      <c r="H12" s="13">
        <v>1963</v>
      </c>
      <c r="I12" s="12" t="s">
        <v>56</v>
      </c>
      <c r="J12" s="28"/>
      <c r="K12" s="28"/>
      <c r="L12" s="29"/>
      <c r="M12" s="16">
        <v>0.00019236111111111114</v>
      </c>
      <c r="N12" s="17">
        <v>1.8750000000000022E-05</v>
      </c>
      <c r="O12" s="18" t="s">
        <v>43</v>
      </c>
      <c r="P12" s="16">
        <v>0.00016643518518518518</v>
      </c>
      <c r="Q12" s="17">
        <v>1.5972222222222207E-05</v>
      </c>
      <c r="R12" s="19">
        <v>138</v>
      </c>
      <c r="S12" s="20">
        <v>0.001309571759259276</v>
      </c>
      <c r="T12" s="20">
        <v>3.7986111111110166E-05</v>
      </c>
      <c r="U12" s="21">
        <v>2.21412037036961E-05</v>
      </c>
      <c r="V12" s="19">
        <v>519.4999999999261</v>
      </c>
      <c r="W12" s="16">
        <v>0.00016481481481481482</v>
      </c>
      <c r="X12" s="17">
        <v>2.592592592592593E-05</v>
      </c>
      <c r="Y12" s="18">
        <v>224</v>
      </c>
      <c r="Z12" s="18">
        <v>0</v>
      </c>
      <c r="AA12" s="18">
        <v>0</v>
      </c>
      <c r="AB12" s="18">
        <v>0</v>
      </c>
      <c r="AC12" s="18">
        <v>0</v>
      </c>
      <c r="AD12" s="24">
        <v>881.4999999999261</v>
      </c>
      <c r="AF12" s="9"/>
    </row>
    <row r="13" spans="1:32" ht="24" customHeight="1">
      <c r="A13" s="59">
        <v>20</v>
      </c>
      <c r="B13" s="105">
        <v>7</v>
      </c>
      <c r="C13" s="11">
        <v>16</v>
      </c>
      <c r="D13" s="12" t="s">
        <v>142</v>
      </c>
      <c r="E13" s="12" t="s">
        <v>143</v>
      </c>
      <c r="F13" s="13" t="s">
        <v>39</v>
      </c>
      <c r="G13" s="13" t="s">
        <v>144</v>
      </c>
      <c r="H13" s="12">
        <v>1961</v>
      </c>
      <c r="I13" s="12" t="s">
        <v>41</v>
      </c>
      <c r="J13" s="14" t="s">
        <v>42</v>
      </c>
      <c r="K13" s="14" t="s">
        <v>42</v>
      </c>
      <c r="L13" s="15" t="s">
        <v>42</v>
      </c>
      <c r="M13" s="16">
        <v>0</v>
      </c>
      <c r="N13" s="17">
        <v>0.00017361111111111112</v>
      </c>
      <c r="O13" s="18" t="s">
        <v>43</v>
      </c>
      <c r="P13" s="16">
        <v>0.00017638888888888888</v>
      </c>
      <c r="Q13" s="17">
        <v>2.5925925925925905E-05</v>
      </c>
      <c r="R13" s="19">
        <v>224</v>
      </c>
      <c r="S13" s="20">
        <v>0.0015115277777777991</v>
      </c>
      <c r="T13" s="20">
        <v>2.934027777773407E-05</v>
      </c>
      <c r="U13" s="21">
        <v>6.331018518490605E-06</v>
      </c>
      <c r="V13" s="19">
        <v>308.1999999993812</v>
      </c>
      <c r="W13" s="16">
        <v>0.00018634259259259258</v>
      </c>
      <c r="X13" s="17">
        <v>4.745370370370369E-05</v>
      </c>
      <c r="Y13" s="18">
        <v>410</v>
      </c>
      <c r="Z13" s="18">
        <v>0</v>
      </c>
      <c r="AA13" s="18">
        <v>0</v>
      </c>
      <c r="AB13" s="18">
        <v>0</v>
      </c>
      <c r="AC13" s="18">
        <v>0</v>
      </c>
      <c r="AD13" s="24">
        <v>942.1999999993809</v>
      </c>
      <c r="AF13" s="9"/>
    </row>
    <row r="14" spans="1:32" ht="24" customHeight="1">
      <c r="A14" s="47">
        <v>21</v>
      </c>
      <c r="B14" s="105">
        <v>8</v>
      </c>
      <c r="C14" s="28">
        <v>82</v>
      </c>
      <c r="D14" s="28" t="s">
        <v>63</v>
      </c>
      <c r="E14" s="28"/>
      <c r="F14" s="28" t="s">
        <v>54</v>
      </c>
      <c r="G14" s="28" t="s">
        <v>64</v>
      </c>
      <c r="H14" s="28">
        <v>1981</v>
      </c>
      <c r="I14" s="28" t="s">
        <v>56</v>
      </c>
      <c r="J14" s="28"/>
      <c r="K14" s="28"/>
      <c r="L14" s="29"/>
      <c r="M14" s="101">
        <v>0.00012534722222222222</v>
      </c>
      <c r="N14" s="101">
        <v>4.8263888888888895E-05</v>
      </c>
      <c r="O14" s="19" t="s">
        <v>43</v>
      </c>
      <c r="P14" s="101">
        <v>0.00015810185185185184</v>
      </c>
      <c r="Q14" s="101">
        <v>7.63888888888887E-06</v>
      </c>
      <c r="R14" s="102">
        <v>65.99999999999983</v>
      </c>
      <c r="S14" s="103">
        <v>0.0015064930555555578</v>
      </c>
      <c r="T14" s="103">
        <v>4.331018518516361E-05</v>
      </c>
      <c r="U14" s="103">
        <v>4.965277777774224E-05</v>
      </c>
      <c r="V14" s="102">
        <v>803.1999999995065</v>
      </c>
      <c r="W14" s="104">
        <v>0.00015416666666666666</v>
      </c>
      <c r="X14" s="104">
        <v>1.5277777777777767E-05</v>
      </c>
      <c r="Y14" s="102">
        <v>132</v>
      </c>
      <c r="Z14" s="102">
        <v>0</v>
      </c>
      <c r="AA14" s="102">
        <v>0</v>
      </c>
      <c r="AB14" s="102">
        <v>0</v>
      </c>
      <c r="AC14" s="102">
        <v>0</v>
      </c>
      <c r="AD14" s="118">
        <v>1001.1999999995063</v>
      </c>
      <c r="AF14" s="9"/>
    </row>
    <row r="15" spans="1:32" ht="24" customHeight="1">
      <c r="A15" s="59">
        <v>22</v>
      </c>
      <c r="B15" s="105">
        <v>9</v>
      </c>
      <c r="C15" s="28">
        <v>75</v>
      </c>
      <c r="D15" s="60" t="s">
        <v>71</v>
      </c>
      <c r="E15" s="60" t="s">
        <v>72</v>
      </c>
      <c r="F15" s="28" t="s">
        <v>39</v>
      </c>
      <c r="G15" s="60" t="s">
        <v>73</v>
      </c>
      <c r="H15" s="28">
        <v>1970</v>
      </c>
      <c r="I15" s="28" t="s">
        <v>56</v>
      </c>
      <c r="J15" s="28"/>
      <c r="K15" s="28"/>
      <c r="L15" s="29"/>
      <c r="M15" s="16">
        <v>0.00017766203703703702</v>
      </c>
      <c r="N15" s="17">
        <v>4.050925925925901E-06</v>
      </c>
      <c r="O15" s="95" t="s">
        <v>43</v>
      </c>
      <c r="P15" s="16">
        <v>0.00021793981481481482</v>
      </c>
      <c r="Q15" s="17">
        <v>6.747685185185185E-05</v>
      </c>
      <c r="R15" s="19">
        <v>583</v>
      </c>
      <c r="S15" s="20">
        <v>0.0014445023148147995</v>
      </c>
      <c r="T15" s="20">
        <v>9.131944444407125E-06</v>
      </c>
      <c r="U15" s="21">
        <v>2.3055555555540064E-05</v>
      </c>
      <c r="V15" s="19">
        <v>278.0999999995437</v>
      </c>
      <c r="W15" s="16">
        <v>0.0001699074074074074</v>
      </c>
      <c r="X15" s="17">
        <v>3.101851851851852E-05</v>
      </c>
      <c r="Y15" s="95">
        <v>268</v>
      </c>
      <c r="Z15" s="95">
        <v>0</v>
      </c>
      <c r="AA15" s="95">
        <v>0</v>
      </c>
      <c r="AB15" s="95">
        <v>0</v>
      </c>
      <c r="AC15" s="95">
        <v>0</v>
      </c>
      <c r="AD15" s="24">
        <v>1129.0999999995438</v>
      </c>
      <c r="AF15" s="9"/>
    </row>
    <row r="16" spans="1:32" ht="24" customHeight="1">
      <c r="A16" s="47">
        <v>13</v>
      </c>
      <c r="B16" s="105">
        <v>10</v>
      </c>
      <c r="C16" s="11">
        <v>13</v>
      </c>
      <c r="D16" s="12" t="s">
        <v>57</v>
      </c>
      <c r="E16" s="12"/>
      <c r="F16" s="12" t="s">
        <v>58</v>
      </c>
      <c r="G16" s="12" t="s">
        <v>59</v>
      </c>
      <c r="H16" s="12">
        <v>1984</v>
      </c>
      <c r="I16" s="12" t="s">
        <v>41</v>
      </c>
      <c r="J16" s="14" t="s">
        <v>42</v>
      </c>
      <c r="K16" s="14" t="s">
        <v>42</v>
      </c>
      <c r="L16" s="15" t="s">
        <v>42</v>
      </c>
      <c r="M16" s="16">
        <v>0</v>
      </c>
      <c r="N16" s="17">
        <v>0.00017361111111111112</v>
      </c>
      <c r="O16" s="18" t="s">
        <v>43</v>
      </c>
      <c r="P16" s="16">
        <v>0.00015046296296296295</v>
      </c>
      <c r="Q16" s="17">
        <v>2.710505431213761E-20</v>
      </c>
      <c r="R16" s="130">
        <v>2.3418766925686896E-13</v>
      </c>
      <c r="S16" s="20">
        <v>0.0014331597222221881</v>
      </c>
      <c r="T16" s="20">
        <v>0.00010515046296299957</v>
      </c>
      <c r="U16" s="21">
        <v>3.52546296296663E-05</v>
      </c>
      <c r="V16" s="19">
        <v>1213.1000000006331</v>
      </c>
      <c r="W16" s="16">
        <v>0.00014189814814814816</v>
      </c>
      <c r="X16" s="17">
        <v>3.009259259259268E-06</v>
      </c>
      <c r="Y16" s="18">
        <v>26.000000000000078</v>
      </c>
      <c r="Z16" s="18">
        <v>0</v>
      </c>
      <c r="AA16" s="18">
        <v>0</v>
      </c>
      <c r="AB16" s="18">
        <v>0</v>
      </c>
      <c r="AC16" s="18">
        <v>0</v>
      </c>
      <c r="AD16" s="24">
        <v>1239.1000000006334</v>
      </c>
      <c r="AF16" s="9"/>
    </row>
    <row r="17" spans="1:32" ht="24" customHeight="1">
      <c r="A17" s="59">
        <v>24</v>
      </c>
      <c r="B17" s="105">
        <v>11</v>
      </c>
      <c r="C17" s="11">
        <v>41</v>
      </c>
      <c r="D17" s="12" t="s">
        <v>52</v>
      </c>
      <c r="E17" s="12" t="s">
        <v>53</v>
      </c>
      <c r="F17" s="13" t="s">
        <v>54</v>
      </c>
      <c r="G17" s="13" t="s">
        <v>55</v>
      </c>
      <c r="H17" s="12">
        <v>1947</v>
      </c>
      <c r="I17" s="12" t="s">
        <v>56</v>
      </c>
      <c r="J17" s="14" t="s">
        <v>42</v>
      </c>
      <c r="K17" s="14"/>
      <c r="L17" s="15"/>
      <c r="M17" s="16">
        <v>0.00018321759259259257</v>
      </c>
      <c r="N17" s="17">
        <v>9.60648148148145E-06</v>
      </c>
      <c r="O17" s="18" t="s">
        <v>43</v>
      </c>
      <c r="P17" s="16">
        <v>0.00016388888888888887</v>
      </c>
      <c r="Q17" s="17">
        <v>1.3425925925925899E-05</v>
      </c>
      <c r="R17" s="19">
        <v>116</v>
      </c>
      <c r="S17" s="20">
        <v>0.0017743749999999947</v>
      </c>
      <c r="T17" s="20">
        <v>8.63310185185151E-05</v>
      </c>
      <c r="U17" s="21">
        <v>2.365740740745137E-05</v>
      </c>
      <c r="V17" s="19">
        <v>950.3000000003503</v>
      </c>
      <c r="W17" s="16">
        <v>0.00015902777777777776</v>
      </c>
      <c r="X17" s="17">
        <v>2.0138888888888875E-05</v>
      </c>
      <c r="Y17" s="18">
        <v>174</v>
      </c>
      <c r="Z17" s="18">
        <v>0</v>
      </c>
      <c r="AA17" s="18">
        <v>0</v>
      </c>
      <c r="AB17" s="18">
        <v>0</v>
      </c>
      <c r="AC17" s="18">
        <v>0</v>
      </c>
      <c r="AD17" s="24">
        <v>1240.3000000003499</v>
      </c>
      <c r="AF17" s="9"/>
    </row>
    <row r="18" spans="1:32" ht="24" customHeight="1">
      <c r="A18" s="62"/>
      <c r="B18" s="105">
        <v>12</v>
      </c>
      <c r="C18" s="11">
        <v>2</v>
      </c>
      <c r="D18" s="12" t="s">
        <v>60</v>
      </c>
      <c r="E18" s="12" t="s">
        <v>61</v>
      </c>
      <c r="F18" s="13" t="s">
        <v>39</v>
      </c>
      <c r="G18" s="13" t="s">
        <v>62</v>
      </c>
      <c r="H18" s="12">
        <v>1958</v>
      </c>
      <c r="I18" s="12" t="s">
        <v>41</v>
      </c>
      <c r="J18" s="14" t="s">
        <v>42</v>
      </c>
      <c r="K18" s="14"/>
      <c r="L18" s="15"/>
      <c r="M18" s="16">
        <v>0</v>
      </c>
      <c r="N18" s="17">
        <v>0.00017361111111111112</v>
      </c>
      <c r="O18" s="18" t="s">
        <v>43</v>
      </c>
      <c r="P18" s="16">
        <v>0.00015972222222222223</v>
      </c>
      <c r="Q18" s="17">
        <v>9.259259259259257E-06</v>
      </c>
      <c r="R18" s="19">
        <v>80</v>
      </c>
      <c r="S18" s="20">
        <v>0.0013912384259259225</v>
      </c>
      <c r="T18" s="20">
        <v>0.00015841435185187658</v>
      </c>
      <c r="U18" s="21">
        <v>8.923611111100183E-06</v>
      </c>
      <c r="V18" s="19">
        <v>1445.8000000001193</v>
      </c>
      <c r="W18" s="16">
        <v>0.00014212962962962964</v>
      </c>
      <c r="X18" s="17">
        <v>3.2407407407407482E-06</v>
      </c>
      <c r="Y18" s="18">
        <v>28.000000000000064</v>
      </c>
      <c r="Z18" s="18">
        <v>0</v>
      </c>
      <c r="AA18" s="18">
        <v>0</v>
      </c>
      <c r="AB18" s="18">
        <v>0</v>
      </c>
      <c r="AC18" s="18">
        <v>0</v>
      </c>
      <c r="AD18" s="24">
        <v>1553.8000000001193</v>
      </c>
      <c r="AF18" s="9"/>
    </row>
    <row r="19" spans="1:32" ht="24" customHeight="1">
      <c r="A19" s="62"/>
      <c r="B19" s="105">
        <v>13</v>
      </c>
      <c r="C19" s="11">
        <v>37</v>
      </c>
      <c r="D19" s="12" t="s">
        <v>74</v>
      </c>
      <c r="E19" s="12" t="s">
        <v>75</v>
      </c>
      <c r="F19" s="13" t="s">
        <v>39</v>
      </c>
      <c r="G19" s="13" t="s">
        <v>76</v>
      </c>
      <c r="H19" s="12">
        <v>1934</v>
      </c>
      <c r="I19" s="12" t="s">
        <v>56</v>
      </c>
      <c r="J19" s="14" t="s">
        <v>42</v>
      </c>
      <c r="K19" s="14" t="s">
        <v>42</v>
      </c>
      <c r="L19" s="15" t="s">
        <v>42</v>
      </c>
      <c r="M19" s="16">
        <v>0.00014814814814814815</v>
      </c>
      <c r="N19" s="17">
        <v>2.546296296296297E-05</v>
      </c>
      <c r="O19" s="18" t="s">
        <v>43</v>
      </c>
      <c r="P19" s="16">
        <v>0.00017349537037037038</v>
      </c>
      <c r="Q19" s="17">
        <v>2.3032407407407404E-05</v>
      </c>
      <c r="R19" s="19">
        <v>199</v>
      </c>
      <c r="S19" s="20">
        <v>0.0014843981481481583</v>
      </c>
      <c r="T19" s="20">
        <v>6.311342592590918E-05</v>
      </c>
      <c r="U19" s="21">
        <v>0.00011635416666666565</v>
      </c>
      <c r="V19" s="19">
        <v>1550.5999999998467</v>
      </c>
      <c r="W19" s="16">
        <v>0.00016655092592592592</v>
      </c>
      <c r="X19" s="17">
        <v>2.7662037037037032E-05</v>
      </c>
      <c r="Y19" s="18">
        <v>239</v>
      </c>
      <c r="Z19" s="18">
        <v>0</v>
      </c>
      <c r="AA19" s="18">
        <v>0</v>
      </c>
      <c r="AB19" s="18">
        <v>0</v>
      </c>
      <c r="AC19" s="18">
        <v>0</v>
      </c>
      <c r="AD19" s="24">
        <v>1988.5999999998467</v>
      </c>
      <c r="AF19" s="9"/>
    </row>
    <row r="20" spans="1:32" ht="24" customHeight="1">
      <c r="A20" s="63"/>
      <c r="B20" s="105">
        <v>14</v>
      </c>
      <c r="C20" s="11">
        <v>27</v>
      </c>
      <c r="D20" s="12" t="s">
        <v>116</v>
      </c>
      <c r="E20" s="12" t="s">
        <v>117</v>
      </c>
      <c r="F20" s="12" t="s">
        <v>54</v>
      </c>
      <c r="G20" s="13" t="s">
        <v>118</v>
      </c>
      <c r="H20" s="13">
        <v>1922</v>
      </c>
      <c r="I20" s="12" t="s">
        <v>56</v>
      </c>
      <c r="J20" s="14" t="s">
        <v>42</v>
      </c>
      <c r="K20" s="14" t="s">
        <v>42</v>
      </c>
      <c r="L20" s="15" t="s">
        <v>42</v>
      </c>
      <c r="M20" s="16">
        <v>0.00023946759259259263</v>
      </c>
      <c r="N20" s="17">
        <v>6.585648148148152E-05</v>
      </c>
      <c r="O20" s="18" t="s">
        <v>43</v>
      </c>
      <c r="P20" s="16">
        <v>0.00023576388888888887</v>
      </c>
      <c r="Q20" s="17">
        <v>8.53009259259259E-05</v>
      </c>
      <c r="R20" s="19">
        <v>737</v>
      </c>
      <c r="S20" s="20">
        <v>0.0014399884259259643</v>
      </c>
      <c r="T20" s="20">
        <v>7.64120370371213E-05</v>
      </c>
      <c r="U20" s="21">
        <v>4.890046296301964E-05</v>
      </c>
      <c r="V20" s="19">
        <v>1082.7000000012176</v>
      </c>
      <c r="W20" s="16">
        <v>0</v>
      </c>
      <c r="X20" s="17">
        <v>0.0001388888888888889</v>
      </c>
      <c r="Y20" s="18">
        <v>410</v>
      </c>
      <c r="Z20" s="18">
        <v>0</v>
      </c>
      <c r="AA20" s="18">
        <v>0</v>
      </c>
      <c r="AB20" s="18">
        <v>0</v>
      </c>
      <c r="AC20" s="18">
        <v>0</v>
      </c>
      <c r="AD20" s="24">
        <v>2229.7000000012176</v>
      </c>
      <c r="AF20" s="9"/>
    </row>
    <row r="21" spans="1:32" ht="24" customHeight="1">
      <c r="A21" s="62"/>
      <c r="B21" s="105">
        <v>15</v>
      </c>
      <c r="C21" s="11">
        <v>5</v>
      </c>
      <c r="D21" s="12" t="s">
        <v>92</v>
      </c>
      <c r="E21" s="12" t="s">
        <v>93</v>
      </c>
      <c r="F21" s="13" t="s">
        <v>39</v>
      </c>
      <c r="G21" s="13" t="s">
        <v>94</v>
      </c>
      <c r="H21" s="12">
        <v>1930</v>
      </c>
      <c r="I21" s="12" t="s">
        <v>41</v>
      </c>
      <c r="J21" s="14" t="s">
        <v>95</v>
      </c>
      <c r="K21" s="14"/>
      <c r="L21" s="15"/>
      <c r="M21" s="16">
        <v>0</v>
      </c>
      <c r="N21" s="17">
        <v>0.00017361111111111112</v>
      </c>
      <c r="O21" s="18" t="s">
        <v>43</v>
      </c>
      <c r="P21" s="16">
        <v>0.00017430555555555556</v>
      </c>
      <c r="Q21" s="17">
        <v>2.3842592592592584E-05</v>
      </c>
      <c r="R21" s="19">
        <v>206</v>
      </c>
      <c r="S21" s="20">
        <v>0.0019171180555555556</v>
      </c>
      <c r="T21" s="20">
        <v>6.981481481477259E-05</v>
      </c>
      <c r="U21" s="21">
        <v>0.00012009259259254668</v>
      </c>
      <c r="V21" s="19">
        <v>1640.7999999992385</v>
      </c>
      <c r="W21" s="16">
        <v>0.00018541666666666666</v>
      </c>
      <c r="X21" s="17">
        <v>4.652777777777777E-05</v>
      </c>
      <c r="Y21" s="18">
        <v>402</v>
      </c>
      <c r="Z21" s="18">
        <v>0</v>
      </c>
      <c r="AA21" s="18">
        <v>0</v>
      </c>
      <c r="AB21" s="18">
        <v>0</v>
      </c>
      <c r="AC21" s="18">
        <v>0</v>
      </c>
      <c r="AD21" s="24">
        <v>2248.7999999992385</v>
      </c>
      <c r="AF21" s="9"/>
    </row>
    <row r="22" spans="1:32" ht="24" customHeight="1">
      <c r="A22" s="63"/>
      <c r="B22" s="105">
        <v>16</v>
      </c>
      <c r="C22" s="11">
        <v>33</v>
      </c>
      <c r="D22" s="13" t="s">
        <v>68</v>
      </c>
      <c r="E22" s="12" t="s">
        <v>206</v>
      </c>
      <c r="F22" s="13" t="s">
        <v>39</v>
      </c>
      <c r="G22" s="13" t="s">
        <v>70</v>
      </c>
      <c r="H22" s="12">
        <v>1932</v>
      </c>
      <c r="I22" s="12" t="s">
        <v>56</v>
      </c>
      <c r="J22" s="14" t="s">
        <v>42</v>
      </c>
      <c r="K22" s="14" t="s">
        <v>42</v>
      </c>
      <c r="L22" s="15" t="s">
        <v>42</v>
      </c>
      <c r="M22" s="16">
        <v>0.00017314814814814816</v>
      </c>
      <c r="N22" s="17">
        <v>4.6296296296296016E-07</v>
      </c>
      <c r="O22" s="18" t="s">
        <v>43</v>
      </c>
      <c r="P22" s="16">
        <v>0.00014872685185185185</v>
      </c>
      <c r="Q22" s="17">
        <v>1.7361111111111277E-06</v>
      </c>
      <c r="R22" s="19">
        <v>15.000000000000144</v>
      </c>
      <c r="S22" s="20">
        <v>0.00163471064814813</v>
      </c>
      <c r="T22" s="20">
        <v>0.00018765046296292942</v>
      </c>
      <c r="U22" s="21">
        <v>7.1631944444428E-05</v>
      </c>
      <c r="V22" s="19">
        <v>2240.1999999995683</v>
      </c>
      <c r="W22" s="16">
        <v>0.0001400462962962963</v>
      </c>
      <c r="X22" s="17">
        <v>1.1574074074074004E-06</v>
      </c>
      <c r="Y22" s="18">
        <v>9.99999999999994</v>
      </c>
      <c r="Z22" s="18">
        <v>0</v>
      </c>
      <c r="AA22" s="18">
        <v>0</v>
      </c>
      <c r="AB22" s="18">
        <v>0</v>
      </c>
      <c r="AC22" s="18">
        <v>0</v>
      </c>
      <c r="AD22" s="24">
        <v>2265.1999999995683</v>
      </c>
      <c r="AF22" s="9"/>
    </row>
    <row r="23" spans="1:32" ht="24" customHeight="1">
      <c r="A23" s="62"/>
      <c r="B23" s="105">
        <v>17</v>
      </c>
      <c r="C23" s="11">
        <v>65</v>
      </c>
      <c r="D23" s="12" t="s">
        <v>122</v>
      </c>
      <c r="E23" s="12" t="s">
        <v>69</v>
      </c>
      <c r="F23" s="13" t="s">
        <v>39</v>
      </c>
      <c r="G23" s="13" t="s">
        <v>124</v>
      </c>
      <c r="H23" s="12">
        <v>1958</v>
      </c>
      <c r="I23" s="12" t="s">
        <v>56</v>
      </c>
      <c r="J23" s="28"/>
      <c r="K23" s="28"/>
      <c r="L23" s="29"/>
      <c r="M23" s="16">
        <v>0.00018842592592592595</v>
      </c>
      <c r="N23" s="17">
        <v>1.4814814814814834E-05</v>
      </c>
      <c r="O23" s="18" t="s">
        <v>43</v>
      </c>
      <c r="P23" s="16">
        <v>0.00017719907407407406</v>
      </c>
      <c r="Q23" s="17">
        <v>2.6736111111111085E-05</v>
      </c>
      <c r="R23" s="19">
        <v>231</v>
      </c>
      <c r="S23" s="20">
        <v>0.0017603125000000275</v>
      </c>
      <c r="T23" s="20">
        <v>3.104166666673125E-05</v>
      </c>
      <c r="U23" s="21">
        <v>0.0002180555555555408</v>
      </c>
      <c r="V23" s="19">
        <v>2152.2000000004305</v>
      </c>
      <c r="W23" s="16">
        <v>0</v>
      </c>
      <c r="X23" s="17">
        <v>0.0001388888888888889</v>
      </c>
      <c r="Y23" s="18">
        <v>410</v>
      </c>
      <c r="Z23" s="18">
        <v>0</v>
      </c>
      <c r="AA23" s="18">
        <v>0</v>
      </c>
      <c r="AB23" s="18">
        <v>0</v>
      </c>
      <c r="AC23" s="18">
        <v>0</v>
      </c>
      <c r="AD23" s="24">
        <v>2793.20000000043</v>
      </c>
      <c r="AF23" s="9"/>
    </row>
    <row r="24" spans="1:32" ht="24" customHeight="1">
      <c r="A24" s="63"/>
      <c r="B24" s="105">
        <v>18</v>
      </c>
      <c r="C24" s="11">
        <v>38</v>
      </c>
      <c r="D24" s="13" t="s">
        <v>89</v>
      </c>
      <c r="E24" s="12" t="s">
        <v>90</v>
      </c>
      <c r="F24" s="13" t="s">
        <v>39</v>
      </c>
      <c r="G24" s="13" t="s">
        <v>91</v>
      </c>
      <c r="H24" s="12">
        <v>1935</v>
      </c>
      <c r="I24" s="12" t="s">
        <v>56</v>
      </c>
      <c r="J24" s="14" t="s">
        <v>42</v>
      </c>
      <c r="K24" s="14" t="s">
        <v>42</v>
      </c>
      <c r="L24" s="15" t="s">
        <v>42</v>
      </c>
      <c r="M24" s="16">
        <v>0.0002032407407407407</v>
      </c>
      <c r="N24" s="17">
        <v>2.9629629629629586E-05</v>
      </c>
      <c r="O24" s="18" t="s">
        <v>43</v>
      </c>
      <c r="P24" s="16">
        <v>0.00013819444444444445</v>
      </c>
      <c r="Q24" s="17">
        <v>1.2268518518518526E-05</v>
      </c>
      <c r="R24" s="19">
        <v>106</v>
      </c>
      <c r="S24" s="20">
        <v>0.0014238194444444185</v>
      </c>
      <c r="T24" s="20">
        <v>0.00026342592592598635</v>
      </c>
      <c r="U24" s="21">
        <v>3.5138888888897046E-05</v>
      </c>
      <c r="V24" s="19">
        <v>2579.6000000005924</v>
      </c>
      <c r="W24" s="16">
        <v>0.00015844907407407406</v>
      </c>
      <c r="X24" s="17">
        <v>1.9560185185185175E-05</v>
      </c>
      <c r="Y24" s="18">
        <v>169</v>
      </c>
      <c r="Z24" s="18">
        <v>0</v>
      </c>
      <c r="AA24" s="18">
        <v>0</v>
      </c>
      <c r="AB24" s="18">
        <v>0</v>
      </c>
      <c r="AC24" s="18">
        <v>0</v>
      </c>
      <c r="AD24" s="24">
        <v>2854.6000000005924</v>
      </c>
      <c r="AF24" s="9"/>
    </row>
    <row r="25" spans="1:32" ht="24" customHeight="1">
      <c r="A25" s="62"/>
      <c r="B25" s="105">
        <v>19</v>
      </c>
      <c r="C25" s="11">
        <v>50</v>
      </c>
      <c r="D25" s="12" t="s">
        <v>65</v>
      </c>
      <c r="E25" s="12" t="s">
        <v>66</v>
      </c>
      <c r="F25" s="13" t="s">
        <v>39</v>
      </c>
      <c r="G25" s="13" t="s">
        <v>67</v>
      </c>
      <c r="H25" s="13">
        <v>1954</v>
      </c>
      <c r="I25" s="12" t="s">
        <v>56</v>
      </c>
      <c r="J25" s="28" t="s">
        <v>42</v>
      </c>
      <c r="K25" s="28"/>
      <c r="L25" s="29"/>
      <c r="M25" s="16">
        <v>0.00015416666666666668</v>
      </c>
      <c r="N25" s="17">
        <v>1.9444444444444435E-05</v>
      </c>
      <c r="O25" s="18" t="s">
        <v>43</v>
      </c>
      <c r="P25" s="16">
        <v>0.00015416666666666666</v>
      </c>
      <c r="Q25" s="17">
        <v>3.7037037037036813E-06</v>
      </c>
      <c r="R25" s="19">
        <v>31.999999999999808</v>
      </c>
      <c r="S25" s="20">
        <v>0.0014540162037036675</v>
      </c>
      <c r="T25" s="20">
        <v>0.00017127314814818773</v>
      </c>
      <c r="U25" s="21">
        <v>0.0001543287037037433</v>
      </c>
      <c r="V25" s="19">
        <v>2813.200000000684</v>
      </c>
      <c r="W25" s="16">
        <v>0.00014895833333333333</v>
      </c>
      <c r="X25" s="17">
        <v>1.0069444444444438E-05</v>
      </c>
      <c r="Y25" s="18">
        <v>86.99999999999994</v>
      </c>
      <c r="Z25" s="18">
        <v>0</v>
      </c>
      <c r="AA25" s="18">
        <v>0</v>
      </c>
      <c r="AB25" s="18">
        <v>0</v>
      </c>
      <c r="AC25" s="18">
        <v>0</v>
      </c>
      <c r="AD25" s="24">
        <v>2932.200000000684</v>
      </c>
      <c r="AF25" s="9"/>
    </row>
    <row r="26" spans="1:32" ht="24" customHeight="1">
      <c r="A26" s="63"/>
      <c r="B26" s="105">
        <v>20</v>
      </c>
      <c r="C26" s="11">
        <v>22</v>
      </c>
      <c r="D26" s="12" t="s">
        <v>86</v>
      </c>
      <c r="E26" s="12" t="s">
        <v>87</v>
      </c>
      <c r="F26" s="13" t="s">
        <v>39</v>
      </c>
      <c r="G26" s="13" t="s">
        <v>88</v>
      </c>
      <c r="H26" s="12">
        <v>1971</v>
      </c>
      <c r="I26" s="12" t="s">
        <v>56</v>
      </c>
      <c r="J26" s="14" t="s">
        <v>42</v>
      </c>
      <c r="K26" s="14" t="s">
        <v>42</v>
      </c>
      <c r="L26" s="15" t="s">
        <v>42</v>
      </c>
      <c r="M26" s="16">
        <v>0.00010891203703703703</v>
      </c>
      <c r="N26" s="17">
        <v>6.469907407407409E-05</v>
      </c>
      <c r="O26" s="18" t="s">
        <v>43</v>
      </c>
      <c r="P26" s="16">
        <v>0.00013020833333333333</v>
      </c>
      <c r="Q26" s="17">
        <v>2.0254629629629643E-05</v>
      </c>
      <c r="R26" s="19">
        <v>175</v>
      </c>
      <c r="S26" s="20">
        <v>0.0018303124999999865</v>
      </c>
      <c r="T26" s="20">
        <v>0.00019746527777780853</v>
      </c>
      <c r="U26" s="21">
        <v>0.00022958333333333858</v>
      </c>
      <c r="V26" s="19">
        <v>3689.700000000311</v>
      </c>
      <c r="W26" s="16">
        <v>0.00013518518518518518</v>
      </c>
      <c r="X26" s="17">
        <v>3.7037037037037084E-06</v>
      </c>
      <c r="Y26" s="18">
        <v>32</v>
      </c>
      <c r="Z26" s="18">
        <v>0</v>
      </c>
      <c r="AA26" s="18">
        <v>0</v>
      </c>
      <c r="AB26" s="18">
        <v>0</v>
      </c>
      <c r="AC26" s="18">
        <v>0</v>
      </c>
      <c r="AD26" s="24">
        <v>3896.700000000311</v>
      </c>
      <c r="AF26" s="9"/>
    </row>
    <row r="27" spans="1:32" ht="24" customHeight="1">
      <c r="A27" s="62"/>
      <c r="B27" s="105">
        <v>21</v>
      </c>
      <c r="C27" s="11">
        <v>8</v>
      </c>
      <c r="D27" s="13" t="s">
        <v>83</v>
      </c>
      <c r="E27" s="12"/>
      <c r="F27" s="13" t="s">
        <v>39</v>
      </c>
      <c r="G27" s="13" t="s">
        <v>85</v>
      </c>
      <c r="H27" s="13">
        <v>1960</v>
      </c>
      <c r="I27" s="12" t="s">
        <v>41</v>
      </c>
      <c r="J27" s="14" t="s">
        <v>42</v>
      </c>
      <c r="K27" s="14" t="s">
        <v>42</v>
      </c>
      <c r="L27" s="15" t="s">
        <v>42</v>
      </c>
      <c r="M27" s="16">
        <v>0</v>
      </c>
      <c r="N27" s="17">
        <v>0.00017361111111111112</v>
      </c>
      <c r="O27" s="18" t="s">
        <v>43</v>
      </c>
      <c r="P27" s="16">
        <v>0.00017453703703703704</v>
      </c>
      <c r="Q27" s="17">
        <v>2.4074074074074064E-05</v>
      </c>
      <c r="R27" s="19">
        <v>208</v>
      </c>
      <c r="S27" s="20">
        <v>0.00200631944444446</v>
      </c>
      <c r="T27" s="20">
        <v>0.000341886574074024</v>
      </c>
      <c r="U27" s="21">
        <v>0.00014141203703704752</v>
      </c>
      <c r="V27" s="19">
        <v>4175.699999999658</v>
      </c>
      <c r="W27" s="16">
        <v>0.00017372685185185186</v>
      </c>
      <c r="X27" s="17">
        <v>3.483796296296297E-05</v>
      </c>
      <c r="Y27" s="18">
        <v>301</v>
      </c>
      <c r="Z27" s="18">
        <v>0</v>
      </c>
      <c r="AA27" s="18">
        <v>0</v>
      </c>
      <c r="AB27" s="18">
        <v>0</v>
      </c>
      <c r="AC27" s="18">
        <v>0</v>
      </c>
      <c r="AD27" s="24">
        <v>4684.699999999658</v>
      </c>
      <c r="AF27" s="9"/>
    </row>
    <row r="28" spans="1:32" ht="24" customHeight="1">
      <c r="A28" s="63"/>
      <c r="B28" s="105">
        <v>22</v>
      </c>
      <c r="C28" s="11">
        <v>70</v>
      </c>
      <c r="D28" s="12" t="s">
        <v>102</v>
      </c>
      <c r="E28" s="12" t="s">
        <v>103</v>
      </c>
      <c r="F28" s="13" t="s">
        <v>39</v>
      </c>
      <c r="G28" s="13" t="s">
        <v>104</v>
      </c>
      <c r="H28" s="12">
        <v>1964</v>
      </c>
      <c r="I28" s="12" t="s">
        <v>56</v>
      </c>
      <c r="J28" s="28"/>
      <c r="K28" s="28"/>
      <c r="L28" s="29"/>
      <c r="M28" s="16">
        <v>0.00017777777777777779</v>
      </c>
      <c r="N28" s="17">
        <v>4.1666666666666686E-06</v>
      </c>
      <c r="O28" s="18" t="s">
        <v>43</v>
      </c>
      <c r="P28" s="16">
        <v>0.0001707175925925926</v>
      </c>
      <c r="Q28" s="17">
        <v>2.0254629629629615E-05</v>
      </c>
      <c r="R28" s="19">
        <v>175</v>
      </c>
      <c r="S28" s="20">
        <v>0.0015710416666666616</v>
      </c>
      <c r="T28" s="20">
        <v>0.0002706018518519038</v>
      </c>
      <c r="U28" s="21">
        <v>0.0002882986111110153</v>
      </c>
      <c r="V28" s="19">
        <v>4828.89999999962</v>
      </c>
      <c r="W28" s="16">
        <v>0.00014907407407407407</v>
      </c>
      <c r="X28" s="17">
        <v>1.0185185185185178E-05</v>
      </c>
      <c r="Y28" s="18">
        <v>87.99999999999993</v>
      </c>
      <c r="Z28" s="18">
        <v>0</v>
      </c>
      <c r="AA28" s="18">
        <v>0</v>
      </c>
      <c r="AB28" s="18">
        <v>0</v>
      </c>
      <c r="AC28" s="18">
        <v>0</v>
      </c>
      <c r="AD28" s="24">
        <v>5091.89999999962</v>
      </c>
      <c r="AF28" s="9"/>
    </row>
    <row r="29" spans="1:32" ht="24" customHeight="1">
      <c r="A29" s="63"/>
      <c r="B29" s="105">
        <v>23</v>
      </c>
      <c r="C29" s="28">
        <v>81</v>
      </c>
      <c r="D29" s="28" t="s">
        <v>161</v>
      </c>
      <c r="E29" s="28" t="s">
        <v>162</v>
      </c>
      <c r="F29" s="28" t="s">
        <v>39</v>
      </c>
      <c r="G29" s="28" t="s">
        <v>163</v>
      </c>
      <c r="H29" s="28">
        <v>1978</v>
      </c>
      <c r="I29" s="28" t="s">
        <v>56</v>
      </c>
      <c r="J29" s="28"/>
      <c r="K29" s="28"/>
      <c r="L29" s="28"/>
      <c r="M29" s="101">
        <v>0.00017604166666666669</v>
      </c>
      <c r="N29" s="101">
        <v>2.430555555555568E-06</v>
      </c>
      <c r="O29" s="19" t="s">
        <v>43</v>
      </c>
      <c r="P29" s="101">
        <v>0.00013576388888888888</v>
      </c>
      <c r="Q29" s="101">
        <v>1.4699074074074094E-05</v>
      </c>
      <c r="R29" s="102">
        <v>127</v>
      </c>
      <c r="S29" s="103">
        <v>0.0015196759259259451</v>
      </c>
      <c r="T29" s="103">
        <v>0.00023951388888887593</v>
      </c>
      <c r="U29" s="103">
        <v>0.0003376851851852325</v>
      </c>
      <c r="V29" s="102">
        <v>4987.0000000002965</v>
      </c>
      <c r="W29" s="104">
        <v>0.00012476851851851852</v>
      </c>
      <c r="X29" s="104">
        <v>1.4120370370370366E-05</v>
      </c>
      <c r="Y29" s="102">
        <v>122</v>
      </c>
      <c r="Z29" s="102">
        <v>0</v>
      </c>
      <c r="AA29" s="102">
        <v>0</v>
      </c>
      <c r="AB29" s="102">
        <v>0</v>
      </c>
      <c r="AC29" s="102">
        <v>0</v>
      </c>
      <c r="AD29" s="118">
        <v>5236.0000000002965</v>
      </c>
      <c r="AF29" s="9"/>
    </row>
    <row r="30" spans="2:30" ht="24" customHeight="1">
      <c r="B30" s="105">
        <v>24</v>
      </c>
      <c r="C30" s="11">
        <v>43</v>
      </c>
      <c r="D30" s="13" t="s">
        <v>97</v>
      </c>
      <c r="E30" s="13" t="s">
        <v>98</v>
      </c>
      <c r="F30" s="12" t="s">
        <v>54</v>
      </c>
      <c r="G30" s="13" t="s">
        <v>99</v>
      </c>
      <c r="H30" s="13">
        <v>1949</v>
      </c>
      <c r="I30" s="12" t="s">
        <v>56</v>
      </c>
      <c r="J30" s="14" t="s">
        <v>42</v>
      </c>
      <c r="K30" s="14" t="s">
        <v>42</v>
      </c>
      <c r="L30" s="14" t="s">
        <v>42</v>
      </c>
      <c r="M30" s="16">
        <v>0.00016932870370370374</v>
      </c>
      <c r="N30" s="17">
        <v>4.2824074074073815E-06</v>
      </c>
      <c r="O30" s="18" t="s">
        <v>43</v>
      </c>
      <c r="P30" s="16">
        <v>0.00014444444444444444</v>
      </c>
      <c r="Q30" s="17">
        <v>6.018518518518536E-06</v>
      </c>
      <c r="R30" s="19">
        <v>52.000000000000156</v>
      </c>
      <c r="S30" s="20">
        <v>0.001477974537037019</v>
      </c>
      <c r="T30" s="20">
        <v>3.71643518518594E-05</v>
      </c>
      <c r="U30" s="21">
        <v>0.0007757175925925952</v>
      </c>
      <c r="V30" s="19">
        <v>7023.3000000000875</v>
      </c>
      <c r="W30" s="16">
        <v>0.0001519675925925926</v>
      </c>
      <c r="X30" s="17">
        <v>1.3078703703703706E-05</v>
      </c>
      <c r="Y30" s="18">
        <v>113</v>
      </c>
      <c r="Z30" s="18">
        <v>0</v>
      </c>
      <c r="AA30" s="18">
        <v>0</v>
      </c>
      <c r="AB30" s="18">
        <v>0</v>
      </c>
      <c r="AC30" s="18">
        <v>0</v>
      </c>
      <c r="AD30" s="24">
        <v>7188.3000000000875</v>
      </c>
    </row>
    <row r="31" spans="1:30" ht="24" customHeight="1">
      <c r="A31" s="31">
        <v>12</v>
      </c>
      <c r="B31" s="105">
        <v>25</v>
      </c>
      <c r="C31" s="11">
        <v>25</v>
      </c>
      <c r="D31" s="12" t="s">
        <v>100</v>
      </c>
      <c r="E31" s="12"/>
      <c r="F31" s="13" t="s">
        <v>39</v>
      </c>
      <c r="G31" s="13" t="s">
        <v>101</v>
      </c>
      <c r="H31" s="12">
        <v>1934</v>
      </c>
      <c r="I31" s="12" t="s">
        <v>56</v>
      </c>
      <c r="J31" s="14" t="s">
        <v>42</v>
      </c>
      <c r="K31" s="14" t="s">
        <v>42</v>
      </c>
      <c r="L31" s="15" t="s">
        <v>42</v>
      </c>
      <c r="M31" s="16">
        <v>0.00018564814814814814</v>
      </c>
      <c r="N31" s="17">
        <v>1.2037037037037018E-05</v>
      </c>
      <c r="O31" s="18" t="s">
        <v>43</v>
      </c>
      <c r="P31" s="16">
        <v>0.00015868055555555554</v>
      </c>
      <c r="Q31" s="17">
        <v>8.21759259259257E-06</v>
      </c>
      <c r="R31" s="19">
        <v>70.9999999999998</v>
      </c>
      <c r="S31" s="20">
        <v>0.0018381712962962649</v>
      </c>
      <c r="T31" s="20">
        <v>2.063657407413988E-05</v>
      </c>
      <c r="U31" s="21">
        <v>0.49868158564814813</v>
      </c>
      <c r="V31" s="19">
        <v>8068</v>
      </c>
      <c r="W31" s="16">
        <v>0.0001298611111111111</v>
      </c>
      <c r="X31" s="17">
        <v>9.027777777777777E-06</v>
      </c>
      <c r="Y31" s="18">
        <v>78</v>
      </c>
      <c r="Z31" s="18">
        <v>0</v>
      </c>
      <c r="AA31" s="18">
        <v>0</v>
      </c>
      <c r="AB31" s="18">
        <v>0</v>
      </c>
      <c r="AC31" s="18">
        <v>0</v>
      </c>
      <c r="AD31" s="24">
        <v>8217</v>
      </c>
    </row>
    <row r="32" spans="1:30" ht="24" customHeight="1">
      <c r="A32" s="31">
        <v>19</v>
      </c>
      <c r="B32" s="105">
        <v>26</v>
      </c>
      <c r="C32" s="11">
        <v>31</v>
      </c>
      <c r="D32" s="12" t="s">
        <v>128</v>
      </c>
      <c r="E32" s="12" t="s">
        <v>194</v>
      </c>
      <c r="F32" s="12" t="s">
        <v>54</v>
      </c>
      <c r="G32" s="13" t="s">
        <v>129</v>
      </c>
      <c r="H32" s="12">
        <v>1972</v>
      </c>
      <c r="I32" s="12" t="s">
        <v>56</v>
      </c>
      <c r="J32" s="14" t="s">
        <v>42</v>
      </c>
      <c r="K32" s="14" t="s">
        <v>42</v>
      </c>
      <c r="L32" s="15" t="s">
        <v>42</v>
      </c>
      <c r="M32" s="16">
        <v>0.00016620370370370367</v>
      </c>
      <c r="N32" s="17">
        <v>7.407407407407444E-06</v>
      </c>
      <c r="O32" s="18" t="s">
        <v>43</v>
      </c>
      <c r="P32" s="16">
        <v>0.0001662037037037037</v>
      </c>
      <c r="Q32" s="17">
        <v>1.5740740740740727E-05</v>
      </c>
      <c r="R32" s="19">
        <v>136</v>
      </c>
      <c r="S32" s="20">
        <v>0.0012243518518518792</v>
      </c>
      <c r="T32" s="20">
        <v>0.49311156250000004</v>
      </c>
      <c r="U32" s="21">
        <v>0.0012243518518518792</v>
      </c>
      <c r="V32" s="19">
        <v>8068</v>
      </c>
      <c r="W32" s="16">
        <v>0.0001425925925925926</v>
      </c>
      <c r="X32" s="17">
        <v>3.7037037037037084E-06</v>
      </c>
      <c r="Y32" s="18">
        <v>32</v>
      </c>
      <c r="Z32" s="18">
        <v>0</v>
      </c>
      <c r="AA32" s="18">
        <v>0</v>
      </c>
      <c r="AB32" s="18">
        <v>0</v>
      </c>
      <c r="AC32" s="18">
        <v>0</v>
      </c>
      <c r="AD32" s="24">
        <v>8236</v>
      </c>
    </row>
    <row r="33" spans="2:30" ht="24" customHeight="1">
      <c r="B33" s="105">
        <v>27</v>
      </c>
      <c r="C33" s="11">
        <v>40</v>
      </c>
      <c r="D33" s="13" t="s">
        <v>108</v>
      </c>
      <c r="E33" s="13" t="s">
        <v>109</v>
      </c>
      <c r="F33" s="13" t="s">
        <v>54</v>
      </c>
      <c r="G33" s="13" t="s">
        <v>110</v>
      </c>
      <c r="H33" s="13">
        <v>1938</v>
      </c>
      <c r="I33" s="12" t="s">
        <v>56</v>
      </c>
      <c r="J33" s="14" t="s">
        <v>42</v>
      </c>
      <c r="K33" s="14" t="s">
        <v>42</v>
      </c>
      <c r="L33" s="15" t="s">
        <v>42</v>
      </c>
      <c r="M33" s="16">
        <v>0.00020972222222222223</v>
      </c>
      <c r="N33" s="17">
        <v>3.611111111111111E-05</v>
      </c>
      <c r="O33" s="18" t="s">
        <v>43</v>
      </c>
      <c r="P33" s="16">
        <v>0.00015208333333333333</v>
      </c>
      <c r="Q33" s="17">
        <v>1.6203703703703606E-06</v>
      </c>
      <c r="R33" s="19">
        <v>13.999999999999915</v>
      </c>
      <c r="S33" s="20">
        <v>0.0013448842592592714</v>
      </c>
      <c r="T33" s="20">
        <v>7.064814814811138E-05</v>
      </c>
      <c r="U33" s="21">
        <v>0.4924030787037037</v>
      </c>
      <c r="V33" s="19">
        <v>8068</v>
      </c>
      <c r="W33" s="16">
        <v>0.00015821759259259258</v>
      </c>
      <c r="X33" s="17">
        <v>1.9328703703703695E-05</v>
      </c>
      <c r="Y33" s="18">
        <v>167</v>
      </c>
      <c r="Z33" s="18">
        <v>0</v>
      </c>
      <c r="AA33" s="18">
        <v>0</v>
      </c>
      <c r="AB33" s="18">
        <v>0</v>
      </c>
      <c r="AC33" s="18">
        <v>0</v>
      </c>
      <c r="AD33" s="24">
        <v>8249</v>
      </c>
    </row>
    <row r="34" spans="2:30" ht="24" customHeight="1">
      <c r="B34" s="105">
        <v>28</v>
      </c>
      <c r="C34" s="28">
        <v>80</v>
      </c>
      <c r="D34" s="28" t="s">
        <v>169</v>
      </c>
      <c r="E34" s="28"/>
      <c r="F34" s="28" t="s">
        <v>39</v>
      </c>
      <c r="G34" s="28" t="s">
        <v>170</v>
      </c>
      <c r="H34" s="28">
        <v>1975</v>
      </c>
      <c r="I34" s="28" t="s">
        <v>56</v>
      </c>
      <c r="J34" s="28"/>
      <c r="K34" s="28"/>
      <c r="L34" s="29"/>
      <c r="M34" s="101">
        <v>0.00018055555555555555</v>
      </c>
      <c r="N34" s="101">
        <v>6.9444444444444295E-06</v>
      </c>
      <c r="O34" s="19" t="s">
        <v>43</v>
      </c>
      <c r="P34" s="101">
        <v>0.0001710300925925612</v>
      </c>
      <c r="Q34" s="101">
        <v>2.0567129629598215E-05</v>
      </c>
      <c r="R34" s="102">
        <v>177.6999999997286</v>
      </c>
      <c r="S34" s="103">
        <v>0.0014150810185185048</v>
      </c>
      <c r="T34" s="103">
        <v>4.122685185187214E-05</v>
      </c>
      <c r="U34" s="103">
        <v>0.4953273611111111</v>
      </c>
      <c r="V34" s="102">
        <v>8068</v>
      </c>
      <c r="W34" s="104">
        <v>0.00014560185185185184</v>
      </c>
      <c r="X34" s="104">
        <v>6.7129629629629494E-06</v>
      </c>
      <c r="Y34" s="102">
        <v>57.999999999999886</v>
      </c>
      <c r="Z34" s="102">
        <v>0</v>
      </c>
      <c r="AA34" s="102">
        <v>0</v>
      </c>
      <c r="AB34" s="102">
        <v>0</v>
      </c>
      <c r="AC34" s="102">
        <v>0</v>
      </c>
      <c r="AD34" s="118">
        <v>8303.699999999728</v>
      </c>
    </row>
    <row r="35" spans="2:30" ht="24" customHeight="1">
      <c r="B35" s="105">
        <v>29</v>
      </c>
      <c r="C35" s="11">
        <v>30</v>
      </c>
      <c r="D35" s="12" t="s">
        <v>130</v>
      </c>
      <c r="E35" s="13" t="s">
        <v>131</v>
      </c>
      <c r="F35" s="12" t="s">
        <v>39</v>
      </c>
      <c r="G35" s="13" t="s">
        <v>132</v>
      </c>
      <c r="H35" s="13">
        <v>1967</v>
      </c>
      <c r="I35" s="12" t="s">
        <v>56</v>
      </c>
      <c r="J35" s="14" t="s">
        <v>42</v>
      </c>
      <c r="K35" s="14" t="s">
        <v>42</v>
      </c>
      <c r="L35" s="15" t="s">
        <v>42</v>
      </c>
      <c r="M35" s="16">
        <v>0.0001412037037037037</v>
      </c>
      <c r="N35" s="17">
        <v>3.240740740740743E-05</v>
      </c>
      <c r="O35" s="18" t="s">
        <v>43</v>
      </c>
      <c r="P35" s="16">
        <v>0.00016273148148148147</v>
      </c>
      <c r="Q35" s="17">
        <v>1.2268518518518498E-05</v>
      </c>
      <c r="R35" s="19">
        <v>106</v>
      </c>
      <c r="S35" s="20">
        <v>0.001612881944444422</v>
      </c>
      <c r="T35" s="20">
        <v>0.00010934027777775857</v>
      </c>
      <c r="U35" s="21">
        <v>0.0008245023148147901</v>
      </c>
      <c r="V35" s="19">
        <v>8068.39999999962</v>
      </c>
      <c r="W35" s="16">
        <v>0.0001542824074074074</v>
      </c>
      <c r="X35" s="17">
        <v>1.5393518518518507E-05</v>
      </c>
      <c r="Y35" s="18">
        <v>133</v>
      </c>
      <c r="Z35" s="18">
        <v>0</v>
      </c>
      <c r="AA35" s="18">
        <v>0</v>
      </c>
      <c r="AB35" s="18">
        <v>0</v>
      </c>
      <c r="AC35" s="18">
        <v>0</v>
      </c>
      <c r="AD35" s="24">
        <v>8307.39999999962</v>
      </c>
    </row>
    <row r="36" spans="2:30" ht="24" customHeight="1">
      <c r="B36" s="105">
        <v>30</v>
      </c>
      <c r="C36" s="11">
        <v>34</v>
      </c>
      <c r="D36" s="12" t="s">
        <v>125</v>
      </c>
      <c r="E36" s="13" t="s">
        <v>126</v>
      </c>
      <c r="F36" s="12" t="s">
        <v>39</v>
      </c>
      <c r="G36" s="13" t="s">
        <v>127</v>
      </c>
      <c r="H36" s="12">
        <v>1933</v>
      </c>
      <c r="I36" s="12" t="s">
        <v>56</v>
      </c>
      <c r="J36" s="34" t="s">
        <v>42</v>
      </c>
      <c r="K36" s="34" t="s">
        <v>42</v>
      </c>
      <c r="L36" s="34" t="s">
        <v>42</v>
      </c>
      <c r="M36" s="16">
        <v>0</v>
      </c>
      <c r="N36" s="17">
        <v>0.00017361111111111112</v>
      </c>
      <c r="O36" s="18" t="s">
        <v>43</v>
      </c>
      <c r="P36" s="16">
        <v>0.00018645833333333332</v>
      </c>
      <c r="Q36" s="17">
        <v>3.599537037037034E-05</v>
      </c>
      <c r="R36" s="19">
        <v>311</v>
      </c>
      <c r="S36" s="20">
        <v>-0.5016674074074075</v>
      </c>
      <c r="T36" s="20">
        <v>0.5016674074074075</v>
      </c>
      <c r="U36" s="21">
        <v>0.5016674074074075</v>
      </c>
      <c r="V36" s="19">
        <v>8068</v>
      </c>
      <c r="W36" s="16">
        <v>0.0001537037037037037</v>
      </c>
      <c r="X36" s="17">
        <v>1.4814814814814806E-05</v>
      </c>
      <c r="Y36" s="18">
        <v>128</v>
      </c>
      <c r="Z36" s="18">
        <v>0</v>
      </c>
      <c r="AA36" s="18">
        <v>0</v>
      </c>
      <c r="AB36" s="18">
        <v>0</v>
      </c>
      <c r="AC36" s="18">
        <v>0</v>
      </c>
      <c r="AD36" s="24">
        <v>8507</v>
      </c>
    </row>
    <row r="37" spans="2:30" ht="24" customHeight="1">
      <c r="B37" s="105">
        <v>31</v>
      </c>
      <c r="C37" s="28">
        <v>77</v>
      </c>
      <c r="D37" s="28" t="s">
        <v>171</v>
      </c>
      <c r="E37" s="28" t="s">
        <v>172</v>
      </c>
      <c r="F37" s="28" t="s">
        <v>39</v>
      </c>
      <c r="G37" s="28" t="s">
        <v>173</v>
      </c>
      <c r="H37" s="28">
        <v>1973</v>
      </c>
      <c r="I37" s="28" t="s">
        <v>56</v>
      </c>
      <c r="M37" s="101">
        <v>0.00017881944444444445</v>
      </c>
      <c r="N37" s="101">
        <v>5.208333333333329E-06</v>
      </c>
      <c r="O37" s="19" t="s">
        <v>43</v>
      </c>
      <c r="P37" s="101">
        <v>0.00017037037037037037</v>
      </c>
      <c r="Q37" s="101">
        <v>1.9907407407407395E-05</v>
      </c>
      <c r="R37" s="102">
        <v>172</v>
      </c>
      <c r="S37" s="103">
        <v>0.0010228703703703546</v>
      </c>
      <c r="T37" s="103">
        <v>0.49314438657407406</v>
      </c>
      <c r="U37" s="103">
        <v>0.0010228703703703546</v>
      </c>
      <c r="V37" s="102">
        <v>8068</v>
      </c>
      <c r="W37" s="104">
        <v>0.00017534722222222222</v>
      </c>
      <c r="X37" s="104">
        <v>3.645833333333333E-05</v>
      </c>
      <c r="Y37" s="102">
        <v>315</v>
      </c>
      <c r="Z37" s="102">
        <v>0</v>
      </c>
      <c r="AA37" s="102">
        <v>0</v>
      </c>
      <c r="AB37" s="102">
        <v>0</v>
      </c>
      <c r="AC37" s="102">
        <v>0</v>
      </c>
      <c r="AD37" s="118">
        <v>8555</v>
      </c>
    </row>
    <row r="38" spans="1:30" ht="24" customHeight="1">
      <c r="A38" s="31">
        <v>4</v>
      </c>
      <c r="B38" s="105">
        <v>32</v>
      </c>
      <c r="C38" s="11">
        <v>36</v>
      </c>
      <c r="D38" s="12" t="s">
        <v>133</v>
      </c>
      <c r="E38" s="12" t="s">
        <v>134</v>
      </c>
      <c r="F38" s="13" t="s">
        <v>54</v>
      </c>
      <c r="G38" s="13" t="s">
        <v>135</v>
      </c>
      <c r="H38" s="12">
        <v>1934</v>
      </c>
      <c r="I38" s="12" t="s">
        <v>56</v>
      </c>
      <c r="J38" s="34" t="s">
        <v>42</v>
      </c>
      <c r="K38" s="34" t="s">
        <v>42</v>
      </c>
      <c r="L38" s="34" t="s">
        <v>42</v>
      </c>
      <c r="M38" s="16">
        <v>0.00017708333333333335</v>
      </c>
      <c r="N38" s="17">
        <v>3.4722222222222283E-06</v>
      </c>
      <c r="O38" s="18" t="s">
        <v>43</v>
      </c>
      <c r="P38" s="16">
        <v>0.00016041666666666667</v>
      </c>
      <c r="Q38" s="17">
        <v>9.953703703703698E-06</v>
      </c>
      <c r="R38" s="19">
        <v>85.99999999999994</v>
      </c>
      <c r="S38" s="20">
        <v>0.0012326967592592442</v>
      </c>
      <c r="T38" s="20">
        <v>0.49305356481481477</v>
      </c>
      <c r="U38" s="21">
        <v>0.0012326967592592442</v>
      </c>
      <c r="V38" s="19">
        <v>8068</v>
      </c>
      <c r="W38" s="16">
        <v>0</v>
      </c>
      <c r="X38" s="17">
        <v>0.0001388888888888889</v>
      </c>
      <c r="Y38" s="18">
        <v>410</v>
      </c>
      <c r="Z38" s="18">
        <v>0</v>
      </c>
      <c r="AA38" s="18">
        <v>0</v>
      </c>
      <c r="AB38" s="18">
        <v>0</v>
      </c>
      <c r="AC38" s="18">
        <v>0</v>
      </c>
      <c r="AD38" s="24">
        <v>8564</v>
      </c>
    </row>
    <row r="39" spans="1:30" ht="24" customHeight="1">
      <c r="A39" s="31">
        <v>2</v>
      </c>
      <c r="B39" s="105">
        <v>33</v>
      </c>
      <c r="C39" s="28">
        <v>76</v>
      </c>
      <c r="D39" s="28" t="s">
        <v>174</v>
      </c>
      <c r="E39" s="28" t="s">
        <v>175</v>
      </c>
      <c r="F39" s="28" t="s">
        <v>39</v>
      </c>
      <c r="G39" s="28" t="s">
        <v>176</v>
      </c>
      <c r="H39" s="28">
        <v>1972</v>
      </c>
      <c r="I39" s="28" t="s">
        <v>56</v>
      </c>
      <c r="J39" s="35"/>
      <c r="K39" s="35"/>
      <c r="L39" s="35"/>
      <c r="M39" s="101">
        <v>0.0001300925925925926</v>
      </c>
      <c r="N39" s="101">
        <v>4.3518518518518526E-05</v>
      </c>
      <c r="O39" s="19" t="s">
        <v>43</v>
      </c>
      <c r="P39" s="101">
        <v>9.768518518518518E-05</v>
      </c>
      <c r="Q39" s="101">
        <v>5.27777777777778E-05</v>
      </c>
      <c r="R39" s="102">
        <v>456</v>
      </c>
      <c r="S39" s="103">
        <v>0.001082152777777734</v>
      </c>
      <c r="T39" s="103">
        <v>6.591435185193673E-05</v>
      </c>
      <c r="U39" s="103">
        <v>0.4940047685185185</v>
      </c>
      <c r="V39" s="102">
        <v>8068</v>
      </c>
      <c r="W39" s="104">
        <v>9.62962962962963E-05</v>
      </c>
      <c r="X39" s="104">
        <v>4.259259259259259E-05</v>
      </c>
      <c r="Y39" s="102">
        <v>368</v>
      </c>
      <c r="Z39" s="102">
        <v>0</v>
      </c>
      <c r="AA39" s="102">
        <v>0</v>
      </c>
      <c r="AB39" s="102">
        <v>0</v>
      </c>
      <c r="AC39" s="102">
        <v>0</v>
      </c>
      <c r="AD39" s="118">
        <v>8892</v>
      </c>
    </row>
    <row r="40" spans="1:30" ht="24" customHeight="1">
      <c r="A40" s="31">
        <v>1</v>
      </c>
      <c r="B40" s="105">
        <v>34</v>
      </c>
      <c r="C40" s="11">
        <v>29</v>
      </c>
      <c r="D40" s="13" t="s">
        <v>119</v>
      </c>
      <c r="E40" s="13" t="s">
        <v>120</v>
      </c>
      <c r="F40" s="13" t="s">
        <v>54</v>
      </c>
      <c r="G40" s="13" t="s">
        <v>121</v>
      </c>
      <c r="H40" s="13">
        <v>1926</v>
      </c>
      <c r="I40" s="12" t="s">
        <v>56</v>
      </c>
      <c r="J40" s="34" t="s">
        <v>42</v>
      </c>
      <c r="K40" s="34" t="s">
        <v>42</v>
      </c>
      <c r="L40" s="34" t="s">
        <v>42</v>
      </c>
      <c r="M40" s="16">
        <v>0.00043726851851851853</v>
      </c>
      <c r="N40" s="17">
        <v>0.00026365740740740744</v>
      </c>
      <c r="O40" s="18" t="s">
        <v>43</v>
      </c>
      <c r="P40" s="16">
        <v>0.00021921296296296296</v>
      </c>
      <c r="Q40" s="17">
        <v>6.874999999999999E-05</v>
      </c>
      <c r="R40" s="19">
        <v>594</v>
      </c>
      <c r="S40" s="20">
        <v>-0.501792974537037</v>
      </c>
      <c r="T40" s="20">
        <v>0.501792974537037</v>
      </c>
      <c r="U40" s="21">
        <v>0.501792974537037</v>
      </c>
      <c r="V40" s="19">
        <v>8068</v>
      </c>
      <c r="W40" s="16">
        <v>0.0001695601851851852</v>
      </c>
      <c r="X40" s="17">
        <v>3.06712962962963E-05</v>
      </c>
      <c r="Y40" s="18">
        <v>265</v>
      </c>
      <c r="Z40" s="18">
        <v>0</v>
      </c>
      <c r="AA40" s="18">
        <v>0</v>
      </c>
      <c r="AB40" s="18">
        <v>0</v>
      </c>
      <c r="AC40" s="18">
        <v>0</v>
      </c>
      <c r="AD40" s="24">
        <v>8927</v>
      </c>
    </row>
    <row r="41" spans="1:30" ht="24" customHeight="1">
      <c r="A41" s="31">
        <v>5</v>
      </c>
      <c r="B41" s="105">
        <v>35</v>
      </c>
      <c r="C41" s="11">
        <v>32</v>
      </c>
      <c r="D41" s="13" t="s">
        <v>136</v>
      </c>
      <c r="E41" s="13" t="s">
        <v>137</v>
      </c>
      <c r="F41" s="13" t="s">
        <v>54</v>
      </c>
      <c r="G41" s="13" t="s">
        <v>138</v>
      </c>
      <c r="H41" s="12">
        <v>1931</v>
      </c>
      <c r="I41" s="12" t="s">
        <v>56</v>
      </c>
      <c r="J41" s="34" t="s">
        <v>42</v>
      </c>
      <c r="K41" s="34" t="s">
        <v>42</v>
      </c>
      <c r="L41" s="34" t="s">
        <v>42</v>
      </c>
      <c r="M41" s="16">
        <v>0.00015636574074074074</v>
      </c>
      <c r="N41" s="17">
        <v>1.7245370370370374E-05</v>
      </c>
      <c r="O41" s="18" t="s">
        <v>43</v>
      </c>
      <c r="P41" s="16">
        <v>0.0002042824074074074</v>
      </c>
      <c r="Q41" s="17">
        <v>5.381944444444442E-05</v>
      </c>
      <c r="R41" s="19">
        <v>465</v>
      </c>
      <c r="S41" s="20">
        <v>0.0013044097222222328</v>
      </c>
      <c r="T41" s="20">
        <v>0.49297730324074074</v>
      </c>
      <c r="U41" s="21">
        <v>0.0013044097222222328</v>
      </c>
      <c r="V41" s="19">
        <v>8068</v>
      </c>
      <c r="W41" s="16">
        <v>0</v>
      </c>
      <c r="X41" s="17">
        <v>0.0001388888888888889</v>
      </c>
      <c r="Y41" s="18">
        <v>410</v>
      </c>
      <c r="Z41" s="18">
        <v>0</v>
      </c>
      <c r="AA41" s="18">
        <v>0</v>
      </c>
      <c r="AB41" s="18">
        <v>0</v>
      </c>
      <c r="AC41" s="18">
        <v>0</v>
      </c>
      <c r="AD41" s="24">
        <v>8943</v>
      </c>
    </row>
    <row r="42" spans="1:30" ht="24" customHeight="1">
      <c r="A42" s="31">
        <v>8</v>
      </c>
      <c r="B42" s="105">
        <v>36</v>
      </c>
      <c r="C42" s="11">
        <v>28</v>
      </c>
      <c r="D42" s="12" t="s">
        <v>139</v>
      </c>
      <c r="E42" s="12" t="s">
        <v>140</v>
      </c>
      <c r="F42" s="13" t="s">
        <v>54</v>
      </c>
      <c r="G42" s="13" t="s">
        <v>141</v>
      </c>
      <c r="H42" s="12">
        <v>1925</v>
      </c>
      <c r="I42" s="12" t="s">
        <v>56</v>
      </c>
      <c r="J42" s="34" t="s">
        <v>42</v>
      </c>
      <c r="K42" s="34" t="s">
        <v>42</v>
      </c>
      <c r="L42" s="34" t="s">
        <v>42</v>
      </c>
      <c r="M42" s="16">
        <v>0.00022627314814814816</v>
      </c>
      <c r="N42" s="17">
        <v>5.2662037037037044E-05</v>
      </c>
      <c r="O42" s="18" t="s">
        <v>43</v>
      </c>
      <c r="P42" s="16">
        <v>0.0002523148148148148</v>
      </c>
      <c r="Q42" s="17">
        <v>0.00010185185185185183</v>
      </c>
      <c r="R42" s="19">
        <v>880</v>
      </c>
      <c r="S42" s="20">
        <v>0.0015994212962963106</v>
      </c>
      <c r="T42" s="20">
        <v>0.0001863773148148562</v>
      </c>
      <c r="U42" s="21">
        <v>0.5004832754629629</v>
      </c>
      <c r="V42" s="19">
        <v>8068</v>
      </c>
      <c r="W42" s="16">
        <v>0</v>
      </c>
      <c r="X42" s="17">
        <v>0.0001388888888888889</v>
      </c>
      <c r="Y42" s="18">
        <v>410</v>
      </c>
      <c r="Z42" s="18">
        <v>0</v>
      </c>
      <c r="AA42" s="18">
        <v>0</v>
      </c>
      <c r="AB42" s="18">
        <v>0</v>
      </c>
      <c r="AC42" s="18">
        <v>0</v>
      </c>
      <c r="AD42" s="24">
        <v>9358</v>
      </c>
    </row>
    <row r="43" spans="1:30" ht="24" customHeight="1">
      <c r="A43" s="31">
        <v>10</v>
      </c>
      <c r="B43" s="105">
        <v>37</v>
      </c>
      <c r="C43" s="28">
        <v>78</v>
      </c>
      <c r="D43" s="28" t="s">
        <v>113</v>
      </c>
      <c r="E43" s="28" t="s">
        <v>114</v>
      </c>
      <c r="F43" s="28" t="s">
        <v>39</v>
      </c>
      <c r="G43" s="28" t="s">
        <v>115</v>
      </c>
      <c r="H43" s="28">
        <v>1974</v>
      </c>
      <c r="I43" s="28" t="s">
        <v>56</v>
      </c>
      <c r="J43" s="35"/>
      <c r="K43" s="35"/>
      <c r="L43" s="35"/>
      <c r="M43" s="101">
        <v>0.00012743055555555557</v>
      </c>
      <c r="N43" s="101">
        <v>4.618055555555555E-05</v>
      </c>
      <c r="O43" s="19" t="s">
        <v>43</v>
      </c>
      <c r="P43" s="101">
        <v>0.00013796296296296297</v>
      </c>
      <c r="Q43" s="101">
        <v>1.2500000000000006E-05</v>
      </c>
      <c r="R43" s="102">
        <v>108</v>
      </c>
      <c r="S43" s="103">
        <v>0.002905266203703738</v>
      </c>
      <c r="T43" s="103">
        <v>0.0006601157407408187</v>
      </c>
      <c r="U43" s="103">
        <v>0.0013778587962963162</v>
      </c>
      <c r="V43" s="102">
        <v>17608.100000000846</v>
      </c>
      <c r="W43" s="104">
        <v>0.00015659722222222222</v>
      </c>
      <c r="X43" s="104">
        <v>1.7708333333333335E-05</v>
      </c>
      <c r="Y43" s="102">
        <v>153</v>
      </c>
      <c r="Z43" s="102">
        <v>0</v>
      </c>
      <c r="AA43" s="102">
        <v>0</v>
      </c>
      <c r="AB43" s="102">
        <v>0</v>
      </c>
      <c r="AC43" s="102">
        <v>0</v>
      </c>
      <c r="AD43" s="118">
        <v>17869.100000000846</v>
      </c>
    </row>
    <row r="44" spans="1:30" ht="24" customHeight="1">
      <c r="A44" s="31">
        <v>11</v>
      </c>
      <c r="B44" s="105"/>
      <c r="C44" s="11">
        <v>35</v>
      </c>
      <c r="D44" s="12" t="s">
        <v>145</v>
      </c>
      <c r="E44" s="12" t="s">
        <v>146</v>
      </c>
      <c r="F44" s="13" t="s">
        <v>54</v>
      </c>
      <c r="G44" s="13" t="s">
        <v>147</v>
      </c>
      <c r="H44" s="12">
        <v>1934</v>
      </c>
      <c r="I44" s="12" t="s">
        <v>56</v>
      </c>
      <c r="J44" s="34" t="s">
        <v>42</v>
      </c>
      <c r="K44" s="34" t="s">
        <v>42</v>
      </c>
      <c r="L44" s="34" t="s">
        <v>42</v>
      </c>
      <c r="M44" s="16">
        <v>1.5046296296296298E-05</v>
      </c>
      <c r="N44" s="17">
        <v>0.00015856481481481483</v>
      </c>
      <c r="O44" s="18" t="s">
        <v>43</v>
      </c>
      <c r="P44" s="16">
        <v>0.00015393518518518518</v>
      </c>
      <c r="Q44" s="17">
        <v>3.4722222222222012E-06</v>
      </c>
      <c r="R44" s="19">
        <v>29.99999999999982</v>
      </c>
      <c r="S44" s="20">
        <v>0</v>
      </c>
      <c r="T44" s="20">
        <v>0</v>
      </c>
      <c r="U44" s="21">
        <v>0</v>
      </c>
      <c r="V44" s="19" t="s">
        <v>96</v>
      </c>
      <c r="W44" s="16">
        <v>0</v>
      </c>
      <c r="X44" s="17">
        <v>0.0001388888888888889</v>
      </c>
      <c r="Y44" s="18">
        <v>410</v>
      </c>
      <c r="Z44" s="18">
        <v>0</v>
      </c>
      <c r="AA44" s="18">
        <v>0</v>
      </c>
      <c r="AB44" s="18">
        <v>0</v>
      </c>
      <c r="AC44" s="18">
        <v>0</v>
      </c>
      <c r="AD44" s="24" t="s">
        <v>96</v>
      </c>
    </row>
    <row r="45" spans="2:30" ht="24" customHeight="1">
      <c r="B45" s="106"/>
      <c r="C45" s="84">
        <v>45</v>
      </c>
      <c r="D45" s="85" t="s">
        <v>148</v>
      </c>
      <c r="E45" s="85" t="s">
        <v>149</v>
      </c>
      <c r="F45" s="85" t="s">
        <v>39</v>
      </c>
      <c r="G45" s="86" t="s">
        <v>99</v>
      </c>
      <c r="H45" s="85">
        <v>1950</v>
      </c>
      <c r="I45" s="85" t="s">
        <v>56</v>
      </c>
      <c r="J45" s="35" t="s">
        <v>42</v>
      </c>
      <c r="K45" s="35"/>
      <c r="L45" s="35"/>
      <c r="M45" s="87">
        <v>0.00019039351851851853</v>
      </c>
      <c r="N45" s="88">
        <v>1.6782407407407414E-05</v>
      </c>
      <c r="O45" s="89" t="s">
        <v>43</v>
      </c>
      <c r="P45" s="87">
        <v>0.00014826388888888889</v>
      </c>
      <c r="Q45" s="88">
        <v>2.199074074074088E-06</v>
      </c>
      <c r="R45" s="90">
        <v>19.00000000000012</v>
      </c>
      <c r="S45" s="91">
        <v>0</v>
      </c>
      <c r="T45" s="91">
        <v>0</v>
      </c>
      <c r="U45" s="92">
        <v>0</v>
      </c>
      <c r="V45" s="90" t="s">
        <v>96</v>
      </c>
      <c r="W45" s="87">
        <v>0.00015787037037037036</v>
      </c>
      <c r="X45" s="88">
        <v>1.8981481481481475E-05</v>
      </c>
      <c r="Y45" s="89">
        <v>164</v>
      </c>
      <c r="Z45" s="89">
        <v>0</v>
      </c>
      <c r="AA45" s="89">
        <v>0</v>
      </c>
      <c r="AB45" s="89">
        <v>0</v>
      </c>
      <c r="AC45" s="89">
        <v>0</v>
      </c>
      <c r="AD45" s="93" t="s">
        <v>96</v>
      </c>
    </row>
    <row r="46" spans="2:30" ht="24" customHeight="1">
      <c r="B46" s="102"/>
      <c r="C46" s="11">
        <v>64</v>
      </c>
      <c r="D46" s="12" t="s">
        <v>158</v>
      </c>
      <c r="E46" s="12" t="s">
        <v>159</v>
      </c>
      <c r="F46" s="12" t="s">
        <v>39</v>
      </c>
      <c r="G46" s="13" t="s">
        <v>160</v>
      </c>
      <c r="H46" s="12">
        <v>1953</v>
      </c>
      <c r="I46" s="12" t="s">
        <v>56</v>
      </c>
      <c r="J46" s="60"/>
      <c r="K46" s="60"/>
      <c r="L46" s="60"/>
      <c r="M46" s="16">
        <v>0.0001905092592592593</v>
      </c>
      <c r="N46" s="17">
        <v>1.689814814814818E-05</v>
      </c>
      <c r="O46" s="18" t="s">
        <v>43</v>
      </c>
      <c r="P46" s="16">
        <v>0.00010081018518518519</v>
      </c>
      <c r="Q46" s="17">
        <v>4.965277777777779E-05</v>
      </c>
      <c r="R46" s="19">
        <v>429</v>
      </c>
      <c r="S46" s="20">
        <v>0</v>
      </c>
      <c r="T46" s="20">
        <v>0</v>
      </c>
      <c r="U46" s="21">
        <v>0</v>
      </c>
      <c r="V46" s="19" t="s">
        <v>96</v>
      </c>
      <c r="W46" s="16">
        <v>0.00010914351851851852</v>
      </c>
      <c r="X46" s="17">
        <v>2.9745370370370367E-05</v>
      </c>
      <c r="Y46" s="18">
        <v>257</v>
      </c>
      <c r="Z46" s="18">
        <v>0</v>
      </c>
      <c r="AA46" s="18">
        <v>0</v>
      </c>
      <c r="AB46" s="18">
        <v>0</v>
      </c>
      <c r="AC46" s="18">
        <v>0</v>
      </c>
      <c r="AD46" s="24" t="s">
        <v>96</v>
      </c>
    </row>
    <row r="47" spans="2:30" ht="24" customHeight="1">
      <c r="B47" s="105"/>
      <c r="C47" s="11">
        <v>19</v>
      </c>
      <c r="D47" s="13" t="s">
        <v>202</v>
      </c>
      <c r="E47" s="13" t="s">
        <v>202</v>
      </c>
      <c r="F47" s="13" t="s">
        <v>39</v>
      </c>
      <c r="G47" s="28" t="s">
        <v>207</v>
      </c>
      <c r="H47" s="12">
        <v>1961</v>
      </c>
      <c r="I47" s="12" t="s">
        <v>56</v>
      </c>
      <c r="J47" s="51" t="s">
        <v>42</v>
      </c>
      <c r="K47" s="51" t="s">
        <v>42</v>
      </c>
      <c r="L47" s="51" t="s">
        <v>42</v>
      </c>
      <c r="M47" s="16">
        <v>0.00029293981481481483</v>
      </c>
      <c r="N47" s="17">
        <v>0.00011932870370370371</v>
      </c>
      <c r="O47" s="18" t="s">
        <v>43</v>
      </c>
      <c r="P47" s="16">
        <v>0.00027384259259259256</v>
      </c>
      <c r="Q47" s="17">
        <v>0.0001233796296296296</v>
      </c>
      <c r="R47" s="19">
        <v>1066</v>
      </c>
      <c r="S47" s="20">
        <v>0</v>
      </c>
      <c r="T47" s="20">
        <v>0</v>
      </c>
      <c r="U47" s="21">
        <v>0</v>
      </c>
      <c r="V47" s="19" t="s">
        <v>96</v>
      </c>
      <c r="W47" s="16">
        <v>0</v>
      </c>
      <c r="X47" s="17">
        <v>0.0001388888888888889</v>
      </c>
      <c r="Y47" s="18">
        <v>410</v>
      </c>
      <c r="Z47" s="18">
        <v>0</v>
      </c>
      <c r="AA47" s="18">
        <v>0</v>
      </c>
      <c r="AB47" s="18">
        <v>0</v>
      </c>
      <c r="AC47" s="18">
        <v>0</v>
      </c>
      <c r="AD47" s="24" t="s">
        <v>96</v>
      </c>
    </row>
    <row r="48" spans="2:30" ht="23.25" customHeight="1">
      <c r="B48" s="48"/>
      <c r="C48" s="49">
        <v>74</v>
      </c>
      <c r="D48" s="44" t="s">
        <v>203</v>
      </c>
      <c r="E48" s="44" t="s">
        <v>204</v>
      </c>
      <c r="F48" s="50" t="s">
        <v>39</v>
      </c>
      <c r="G48" s="50" t="s">
        <v>205</v>
      </c>
      <c r="H48" s="44">
        <v>1967</v>
      </c>
      <c r="I48" s="12" t="s">
        <v>56</v>
      </c>
      <c r="J48" s="51" t="s">
        <v>42</v>
      </c>
      <c r="K48" s="51" t="s">
        <v>42</v>
      </c>
      <c r="L48" s="51" t="s">
        <v>42</v>
      </c>
      <c r="M48" s="16">
        <v>0</v>
      </c>
      <c r="N48" s="17">
        <v>0.00017361111111111112</v>
      </c>
      <c r="O48" s="18" t="s">
        <v>43</v>
      </c>
      <c r="P48" s="16">
        <v>0</v>
      </c>
      <c r="Q48" s="17">
        <v>0.00015046296296296297</v>
      </c>
      <c r="R48" s="19">
        <v>1300</v>
      </c>
      <c r="S48" s="20">
        <v>0</v>
      </c>
      <c r="T48" s="20">
        <v>0</v>
      </c>
      <c r="U48" s="21">
        <v>0</v>
      </c>
      <c r="V48" s="19" t="s">
        <v>96</v>
      </c>
      <c r="W48" s="16">
        <v>0</v>
      </c>
      <c r="X48" s="17">
        <v>0.0001388888888888889</v>
      </c>
      <c r="Y48" s="18">
        <v>410</v>
      </c>
      <c r="Z48" s="18">
        <v>0</v>
      </c>
      <c r="AA48" s="18">
        <v>0</v>
      </c>
      <c r="AB48" s="18">
        <v>0</v>
      </c>
      <c r="AC48" s="18">
        <v>0</v>
      </c>
      <c r="AD48" s="24" t="s">
        <v>96</v>
      </c>
    </row>
  </sheetData>
  <sheetProtection password="CC37" sheet="1" selectLockedCells="1" selectUnlockedCells="1"/>
  <mergeCells count="36">
    <mergeCell ref="AD4:AD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AB4:AB6"/>
    <mergeCell ref="AC4:AC6"/>
    <mergeCell ref="V5:V6"/>
    <mergeCell ref="W5:W6"/>
    <mergeCell ref="X5:X6"/>
    <mergeCell ref="Y5:Y6"/>
    <mergeCell ref="S4:V4"/>
    <mergeCell ref="W4:Y4"/>
    <mergeCell ref="Z4:Z6"/>
    <mergeCell ref="AA4:AA6"/>
    <mergeCell ref="A1:AD1"/>
    <mergeCell ref="A2:AD3"/>
    <mergeCell ref="A4:A6"/>
    <mergeCell ref="B4:B6"/>
    <mergeCell ref="C4:C6"/>
    <mergeCell ref="D4:D6"/>
    <mergeCell ref="E4:E6"/>
    <mergeCell ref="F4:F6"/>
    <mergeCell ref="I4:I6"/>
    <mergeCell ref="J4:J6"/>
    <mergeCell ref="G4:G6"/>
    <mergeCell ref="H4:H6"/>
    <mergeCell ref="M4:O4"/>
    <mergeCell ref="P4:R4"/>
    <mergeCell ref="K4:K6"/>
    <mergeCell ref="L4:L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F16"/>
  <sheetViews>
    <sheetView zoomScale="70" zoomScaleNormal="70" workbookViewId="0" topLeftCell="A1">
      <pane xSplit="8" ySplit="6" topLeftCell="Y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F31" sqref="AF31"/>
    </sheetView>
  </sheetViews>
  <sheetFormatPr defaultColWidth="9.140625" defaultRowHeight="12.75"/>
  <cols>
    <col min="1" max="1" width="4.421875" style="32" hidden="1" customWidth="1"/>
    <col min="2" max="2" width="6.28125" style="64" customWidth="1"/>
    <col min="3" max="3" width="6.140625" style="36" customWidth="1"/>
    <col min="4" max="4" width="22.57421875" style="36" customWidth="1"/>
    <col min="5" max="5" width="27.421875" style="36" customWidth="1"/>
    <col min="6" max="6" width="8.00390625" style="36" customWidth="1"/>
    <col min="7" max="7" width="27.57421875" style="36" customWidth="1"/>
    <col min="8" max="9" width="6.28125" style="36" customWidth="1"/>
    <col min="10" max="12" width="6.28125" style="36" hidden="1" customWidth="1"/>
    <col min="13" max="14" width="9.140625" style="42" customWidth="1"/>
    <col min="15" max="15" width="9.57421875" style="40" customWidth="1"/>
    <col min="16" max="16" width="9.140625" style="40" customWidth="1"/>
    <col min="17" max="17" width="8.8515625" style="40" customWidth="1"/>
    <col min="18" max="18" width="11.28125" style="9" customWidth="1"/>
    <col min="19" max="19" width="14.140625" style="9" customWidth="1"/>
    <col min="20" max="21" width="13.00390625" style="9" customWidth="1"/>
    <col min="22" max="22" width="10.00390625" style="9" customWidth="1"/>
    <col min="23" max="23" width="9.140625" style="9" customWidth="1"/>
    <col min="24" max="28" width="10.00390625" style="9" customWidth="1"/>
    <col min="29" max="29" width="11.8515625" style="9" customWidth="1"/>
    <col min="30" max="30" width="10.28125" style="9" customWidth="1"/>
    <col min="31" max="31" width="8.57421875" style="9" customWidth="1"/>
    <col min="32" max="32" width="11.140625" style="32" customWidth="1"/>
    <col min="33" max="33" width="13.28125" style="9" customWidth="1"/>
    <col min="34" max="35" width="7.7109375" style="9" customWidth="1"/>
    <col min="36" max="36" width="12.140625" style="9" customWidth="1"/>
    <col min="37" max="37" width="13.28125" style="9" customWidth="1"/>
    <col min="38" max="38" width="7.7109375" style="9" customWidth="1"/>
    <col min="39" max="39" width="7.8515625" style="9" customWidth="1"/>
    <col min="40" max="40" width="9.140625" style="9" customWidth="1"/>
    <col min="41" max="41" width="12.00390625" style="9" customWidth="1"/>
    <col min="42" max="42" width="12.140625" style="9" customWidth="1"/>
    <col min="43" max="43" width="9.140625" style="9" customWidth="1"/>
    <col min="44" max="44" width="10.00390625" style="9" customWidth="1"/>
    <col min="45" max="45" width="10.140625" style="9" customWidth="1"/>
    <col min="46" max="46" width="8.57421875" style="9" customWidth="1"/>
    <col min="47" max="47" width="12.421875" style="9" customWidth="1"/>
    <col min="48" max="48" width="11.00390625" style="9" customWidth="1"/>
    <col min="49" max="49" width="9.140625" style="9" customWidth="1"/>
    <col min="50" max="50" width="11.421875" style="9" customWidth="1"/>
    <col min="51" max="16384" width="9.140625" style="9" customWidth="1"/>
  </cols>
  <sheetData>
    <row r="1" spans="1:32" s="2" customFormat="1" ht="36.75" customHeight="1">
      <c r="A1" s="174" t="s">
        <v>198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F1" s="3"/>
    </row>
    <row r="2" spans="1:32" s="2" customFormat="1" ht="12.75" customHeight="1">
      <c r="A2" s="202" t="s">
        <v>180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F2" s="3"/>
    </row>
    <row r="3" spans="1:32" s="2" customFormat="1" ht="12.75" customHeight="1" thickBot="1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F3" s="3"/>
    </row>
    <row r="4" spans="1:32" ht="15.75" customHeight="1">
      <c r="A4" s="205" t="s">
        <v>0</v>
      </c>
      <c r="B4" s="208" t="s">
        <v>0</v>
      </c>
      <c r="C4" s="210" t="s">
        <v>1</v>
      </c>
      <c r="D4" s="194" t="s">
        <v>2</v>
      </c>
      <c r="E4" s="194" t="s">
        <v>3</v>
      </c>
      <c r="F4" s="194" t="s">
        <v>4</v>
      </c>
      <c r="G4" s="194" t="s">
        <v>5</v>
      </c>
      <c r="H4" s="196" t="s">
        <v>6</v>
      </c>
      <c r="I4" s="200" t="s">
        <v>7</v>
      </c>
      <c r="J4" s="200" t="s">
        <v>8</v>
      </c>
      <c r="K4" s="200" t="s">
        <v>9</v>
      </c>
      <c r="L4" s="200" t="s">
        <v>10</v>
      </c>
      <c r="M4" s="198" t="s">
        <v>11</v>
      </c>
      <c r="N4" s="198"/>
      <c r="O4" s="199"/>
      <c r="P4" s="198" t="s">
        <v>12</v>
      </c>
      <c r="Q4" s="198"/>
      <c r="R4" s="199"/>
      <c r="S4" s="220" t="s">
        <v>14</v>
      </c>
      <c r="T4" s="198"/>
      <c r="U4" s="198"/>
      <c r="V4" s="199"/>
      <c r="W4" s="198" t="s">
        <v>15</v>
      </c>
      <c r="X4" s="198"/>
      <c r="Y4" s="199"/>
      <c r="Z4" s="212" t="s">
        <v>21</v>
      </c>
      <c r="AA4" s="212" t="s">
        <v>22</v>
      </c>
      <c r="AB4" s="212" t="s">
        <v>23</v>
      </c>
      <c r="AC4" s="214" t="s">
        <v>24</v>
      </c>
      <c r="AD4" s="221" t="s">
        <v>167</v>
      </c>
      <c r="AF4" s="9"/>
    </row>
    <row r="5" spans="1:32" ht="15.75" customHeight="1">
      <c r="A5" s="206"/>
      <c r="B5" s="209"/>
      <c r="C5" s="211"/>
      <c r="D5" s="195"/>
      <c r="E5" s="195"/>
      <c r="F5" s="195"/>
      <c r="G5" s="195"/>
      <c r="H5" s="197"/>
      <c r="I5" s="201"/>
      <c r="J5" s="201"/>
      <c r="K5" s="201"/>
      <c r="L5" s="201"/>
      <c r="M5" s="218" t="s">
        <v>32</v>
      </c>
      <c r="N5" s="218" t="s">
        <v>33</v>
      </c>
      <c r="O5" s="216" t="s">
        <v>34</v>
      </c>
      <c r="P5" s="218" t="s">
        <v>32</v>
      </c>
      <c r="Q5" s="218" t="s">
        <v>33</v>
      </c>
      <c r="R5" s="216" t="s">
        <v>34</v>
      </c>
      <c r="S5" s="223" t="s">
        <v>35</v>
      </c>
      <c r="T5" s="225" t="s">
        <v>36</v>
      </c>
      <c r="U5" s="218" t="s">
        <v>37</v>
      </c>
      <c r="V5" s="216" t="s">
        <v>34</v>
      </c>
      <c r="W5" s="218" t="s">
        <v>32</v>
      </c>
      <c r="X5" s="218" t="s">
        <v>33</v>
      </c>
      <c r="Y5" s="216" t="s">
        <v>34</v>
      </c>
      <c r="Z5" s="213"/>
      <c r="AA5" s="213"/>
      <c r="AB5" s="213"/>
      <c r="AC5" s="215"/>
      <c r="AD5" s="222"/>
      <c r="AF5" s="9"/>
    </row>
    <row r="6" spans="1:32" ht="16.5" customHeight="1">
      <c r="A6" s="207"/>
      <c r="B6" s="229"/>
      <c r="C6" s="230"/>
      <c r="D6" s="231"/>
      <c r="E6" s="231"/>
      <c r="F6" s="231"/>
      <c r="G6" s="231"/>
      <c r="H6" s="232"/>
      <c r="I6" s="201"/>
      <c r="J6" s="201"/>
      <c r="K6" s="201"/>
      <c r="L6" s="201"/>
      <c r="M6" s="219"/>
      <c r="N6" s="219"/>
      <c r="O6" s="217"/>
      <c r="P6" s="219"/>
      <c r="Q6" s="219"/>
      <c r="R6" s="217"/>
      <c r="S6" s="224"/>
      <c r="T6" s="226"/>
      <c r="U6" s="219"/>
      <c r="V6" s="217"/>
      <c r="W6" s="219"/>
      <c r="X6" s="219"/>
      <c r="Y6" s="217"/>
      <c r="Z6" s="227"/>
      <c r="AA6" s="227"/>
      <c r="AB6" s="227"/>
      <c r="AC6" s="228"/>
      <c r="AD6" s="222"/>
      <c r="AF6" s="9"/>
    </row>
    <row r="7" spans="1:30" ht="21.75" customHeight="1">
      <c r="A7" s="31">
        <v>4</v>
      </c>
      <c r="B7" s="48">
        <v>1</v>
      </c>
      <c r="C7" s="49">
        <v>4</v>
      </c>
      <c r="D7" s="44" t="s">
        <v>38</v>
      </c>
      <c r="E7" s="12" t="s">
        <v>201</v>
      </c>
      <c r="F7" s="50" t="s">
        <v>39</v>
      </c>
      <c r="G7" s="50" t="s">
        <v>40</v>
      </c>
      <c r="H7" s="44">
        <v>1972</v>
      </c>
      <c r="I7" s="44" t="s">
        <v>41</v>
      </c>
      <c r="J7" s="34" t="s">
        <v>42</v>
      </c>
      <c r="K7" s="34" t="s">
        <v>42</v>
      </c>
      <c r="L7" s="34" t="s">
        <v>42</v>
      </c>
      <c r="M7" s="52">
        <v>0</v>
      </c>
      <c r="N7" s="53">
        <v>0.00017361111111111112</v>
      </c>
      <c r="O7" s="54" t="s">
        <v>43</v>
      </c>
      <c r="P7" s="52">
        <v>0.00015335648148148148</v>
      </c>
      <c r="Q7" s="53">
        <v>2.893518518518501E-06</v>
      </c>
      <c r="R7" s="55">
        <v>24.999999999999847</v>
      </c>
      <c r="S7" s="56">
        <v>0.0021560879629629603</v>
      </c>
      <c r="T7" s="56">
        <v>2.199074074060725E-06</v>
      </c>
      <c r="U7" s="57">
        <v>1.678240740765613E-06</v>
      </c>
      <c r="V7" s="55">
        <v>33.50000000009956</v>
      </c>
      <c r="W7" s="52">
        <v>0.00013912037037037037</v>
      </c>
      <c r="X7" s="53">
        <v>2.3148148148148008E-07</v>
      </c>
      <c r="Y7" s="54">
        <v>1.999999999999988</v>
      </c>
      <c r="Z7" s="54">
        <v>0</v>
      </c>
      <c r="AA7" s="54">
        <v>0</v>
      </c>
      <c r="AB7" s="54">
        <v>0</v>
      </c>
      <c r="AC7" s="54">
        <v>0</v>
      </c>
      <c r="AD7" s="58">
        <v>60.50000000009939</v>
      </c>
    </row>
    <row r="8" spans="1:30" ht="21.75" customHeight="1">
      <c r="A8" s="31">
        <v>7</v>
      </c>
      <c r="B8" s="48">
        <v>2</v>
      </c>
      <c r="C8" s="49">
        <v>3</v>
      </c>
      <c r="D8" s="44" t="s">
        <v>44</v>
      </c>
      <c r="E8" s="44"/>
      <c r="F8" s="50" t="s">
        <v>39</v>
      </c>
      <c r="G8" s="50" t="s">
        <v>45</v>
      </c>
      <c r="H8" s="44">
        <v>1950</v>
      </c>
      <c r="I8" s="44" t="s">
        <v>41</v>
      </c>
      <c r="J8" s="34" t="s">
        <v>42</v>
      </c>
      <c r="K8" s="34" t="s">
        <v>42</v>
      </c>
      <c r="L8" s="34" t="s">
        <v>42</v>
      </c>
      <c r="M8" s="52">
        <v>0</v>
      </c>
      <c r="N8" s="53">
        <v>0.00017361111111111112</v>
      </c>
      <c r="O8" s="54" t="s">
        <v>43</v>
      </c>
      <c r="P8" s="52">
        <v>0.00015277777777777777</v>
      </c>
      <c r="Q8" s="53">
        <v>2.314814814814801E-06</v>
      </c>
      <c r="R8" s="55">
        <v>19.99999999999988</v>
      </c>
      <c r="S8" s="56">
        <v>0.002010868055555559</v>
      </c>
      <c r="T8" s="56">
        <v>1.0763888888876139E-05</v>
      </c>
      <c r="U8" s="57">
        <v>1.5162037036997589E-06</v>
      </c>
      <c r="V8" s="55">
        <v>106.09999999985575</v>
      </c>
      <c r="W8" s="52">
        <v>0.00014293981481481482</v>
      </c>
      <c r="X8" s="53">
        <v>4.0509259259259285E-06</v>
      </c>
      <c r="Y8" s="54">
        <v>35</v>
      </c>
      <c r="Z8" s="54">
        <v>0</v>
      </c>
      <c r="AA8" s="54">
        <v>0</v>
      </c>
      <c r="AB8" s="54">
        <v>0</v>
      </c>
      <c r="AC8" s="54">
        <v>0</v>
      </c>
      <c r="AD8" s="58">
        <v>161.09999999985567</v>
      </c>
    </row>
    <row r="9" spans="1:30" ht="21.75" customHeight="1">
      <c r="A9" s="31">
        <v>2</v>
      </c>
      <c r="B9" s="48">
        <v>3</v>
      </c>
      <c r="C9" s="49">
        <v>14</v>
      </c>
      <c r="D9" s="44" t="s">
        <v>46</v>
      </c>
      <c r="E9" s="44" t="s">
        <v>47</v>
      </c>
      <c r="F9" s="44" t="s">
        <v>39</v>
      </c>
      <c r="G9" s="50" t="s">
        <v>48</v>
      </c>
      <c r="H9" s="44">
        <v>1941</v>
      </c>
      <c r="I9" s="44" t="s">
        <v>41</v>
      </c>
      <c r="J9" s="34" t="s">
        <v>42</v>
      </c>
      <c r="K9" s="34" t="s">
        <v>42</v>
      </c>
      <c r="L9" s="34" t="s">
        <v>42</v>
      </c>
      <c r="M9" s="52">
        <v>0</v>
      </c>
      <c r="N9" s="53">
        <v>0.00017361111111111112</v>
      </c>
      <c r="O9" s="54" t="s">
        <v>43</v>
      </c>
      <c r="P9" s="52">
        <v>0.00014953703703703703</v>
      </c>
      <c r="Q9" s="53">
        <v>9.259259259259474E-07</v>
      </c>
      <c r="R9" s="55">
        <v>8.000000000000187</v>
      </c>
      <c r="S9" s="56">
        <v>0.0014698842592592576</v>
      </c>
      <c r="T9" s="56">
        <v>4.826388888878874E-06</v>
      </c>
      <c r="U9" s="57">
        <v>1.0821759259260766E-05</v>
      </c>
      <c r="V9" s="55">
        <v>135.1999999999265</v>
      </c>
      <c r="W9" s="52">
        <v>0.00017916666666666667</v>
      </c>
      <c r="X9" s="53">
        <v>4.027777777777778E-05</v>
      </c>
      <c r="Y9" s="54">
        <v>348</v>
      </c>
      <c r="Z9" s="54">
        <v>0</v>
      </c>
      <c r="AA9" s="54">
        <v>0</v>
      </c>
      <c r="AB9" s="54">
        <v>0</v>
      </c>
      <c r="AC9" s="54">
        <v>0</v>
      </c>
      <c r="AD9" s="58">
        <v>491.1999999999267</v>
      </c>
    </row>
    <row r="10" spans="1:30" ht="21.75" customHeight="1">
      <c r="A10" s="31">
        <v>1</v>
      </c>
      <c r="B10" s="48">
        <v>4</v>
      </c>
      <c r="C10" s="49">
        <v>20</v>
      </c>
      <c r="D10" s="44" t="s">
        <v>49</v>
      </c>
      <c r="E10" s="44" t="s">
        <v>50</v>
      </c>
      <c r="F10" s="50" t="s">
        <v>39</v>
      </c>
      <c r="G10" s="50" t="s">
        <v>51</v>
      </c>
      <c r="H10" s="44">
        <v>1962</v>
      </c>
      <c r="I10" s="44" t="s">
        <v>41</v>
      </c>
      <c r="J10" s="34" t="s">
        <v>42</v>
      </c>
      <c r="K10" s="34" t="s">
        <v>42</v>
      </c>
      <c r="L10" s="34" t="s">
        <v>42</v>
      </c>
      <c r="M10" s="52">
        <v>0</v>
      </c>
      <c r="N10" s="53">
        <v>0.00017361111111111112</v>
      </c>
      <c r="O10" s="54" t="s">
        <v>43</v>
      </c>
      <c r="P10" s="52">
        <v>0.00014710648148148149</v>
      </c>
      <c r="Q10" s="53">
        <v>3.3564814814814883E-06</v>
      </c>
      <c r="R10" s="55">
        <v>29.00000000000006</v>
      </c>
      <c r="S10" s="56">
        <v>0.0017375115740740354</v>
      </c>
      <c r="T10" s="56">
        <v>2.769675925917703E-05</v>
      </c>
      <c r="U10" s="57">
        <v>3.432870370373431E-05</v>
      </c>
      <c r="V10" s="55">
        <v>535.899999999554</v>
      </c>
      <c r="W10" s="52">
        <v>0.0001679398148148148</v>
      </c>
      <c r="X10" s="53">
        <v>2.9050925925925913E-05</v>
      </c>
      <c r="Y10" s="54">
        <v>251</v>
      </c>
      <c r="Z10" s="54">
        <v>0</v>
      </c>
      <c r="AA10" s="54">
        <v>0</v>
      </c>
      <c r="AB10" s="54">
        <v>0</v>
      </c>
      <c r="AC10" s="54">
        <v>0</v>
      </c>
      <c r="AD10" s="58">
        <v>815.899999999554</v>
      </c>
    </row>
    <row r="11" spans="1:30" ht="21.75" customHeight="1">
      <c r="A11" s="31">
        <v>5</v>
      </c>
      <c r="B11" s="48">
        <v>5</v>
      </c>
      <c r="C11" s="49">
        <v>16</v>
      </c>
      <c r="D11" s="44" t="s">
        <v>142</v>
      </c>
      <c r="E11" s="44" t="s">
        <v>143</v>
      </c>
      <c r="F11" s="50" t="s">
        <v>39</v>
      </c>
      <c r="G11" s="50" t="s">
        <v>144</v>
      </c>
      <c r="H11" s="44">
        <v>1961</v>
      </c>
      <c r="I11" s="44" t="s">
        <v>41</v>
      </c>
      <c r="J11" s="34" t="s">
        <v>42</v>
      </c>
      <c r="K11" s="34" t="s">
        <v>42</v>
      </c>
      <c r="L11" s="34" t="s">
        <v>42</v>
      </c>
      <c r="M11" s="52">
        <v>0</v>
      </c>
      <c r="N11" s="53">
        <v>0.00017361111111111112</v>
      </c>
      <c r="O11" s="54" t="s">
        <v>43</v>
      </c>
      <c r="P11" s="52">
        <v>0.00017638888888888888</v>
      </c>
      <c r="Q11" s="53">
        <v>2.5925925925925905E-05</v>
      </c>
      <c r="R11" s="55">
        <v>224</v>
      </c>
      <c r="S11" s="56">
        <v>0.0015115277777777991</v>
      </c>
      <c r="T11" s="56">
        <v>2.934027777773407E-05</v>
      </c>
      <c r="U11" s="57">
        <v>6.331018518490605E-06</v>
      </c>
      <c r="V11" s="55">
        <v>308.1999999993812</v>
      </c>
      <c r="W11" s="52">
        <v>0.00018634259259259258</v>
      </c>
      <c r="X11" s="53">
        <v>4.745370370370369E-05</v>
      </c>
      <c r="Y11" s="54">
        <v>410</v>
      </c>
      <c r="Z11" s="54">
        <v>0</v>
      </c>
      <c r="AA11" s="54">
        <v>0</v>
      </c>
      <c r="AB11" s="54">
        <v>0</v>
      </c>
      <c r="AC11" s="54">
        <v>0</v>
      </c>
      <c r="AD11" s="58">
        <v>942.1999999993809</v>
      </c>
    </row>
    <row r="12" spans="1:30" ht="21.75" customHeight="1">
      <c r="A12" s="31">
        <v>8</v>
      </c>
      <c r="B12" s="48">
        <v>6</v>
      </c>
      <c r="C12" s="49">
        <v>13</v>
      </c>
      <c r="D12" s="44" t="s">
        <v>57</v>
      </c>
      <c r="E12" s="44"/>
      <c r="F12" s="44" t="s">
        <v>58</v>
      </c>
      <c r="G12" s="44" t="s">
        <v>59</v>
      </c>
      <c r="H12" s="44">
        <v>1984</v>
      </c>
      <c r="I12" s="44" t="s">
        <v>41</v>
      </c>
      <c r="J12" s="34" t="s">
        <v>42</v>
      </c>
      <c r="K12" s="34" t="s">
        <v>42</v>
      </c>
      <c r="L12" s="34" t="s">
        <v>42</v>
      </c>
      <c r="M12" s="52">
        <v>0</v>
      </c>
      <c r="N12" s="53">
        <v>0.00017361111111111112</v>
      </c>
      <c r="O12" s="54" t="s">
        <v>43</v>
      </c>
      <c r="P12" s="52">
        <v>0.00015046296296296295</v>
      </c>
      <c r="Q12" s="53">
        <v>2.710505431213761E-20</v>
      </c>
      <c r="R12" s="55">
        <v>2.3418766925686896E-13</v>
      </c>
      <c r="S12" s="56">
        <v>0.0014331597222221881</v>
      </c>
      <c r="T12" s="56">
        <v>0.00010515046296299957</v>
      </c>
      <c r="U12" s="57">
        <v>3.52546296296663E-05</v>
      </c>
      <c r="V12" s="55">
        <v>1213.1000000006331</v>
      </c>
      <c r="W12" s="52">
        <v>0.00014189814814814816</v>
      </c>
      <c r="X12" s="53">
        <v>3.009259259259268E-06</v>
      </c>
      <c r="Y12" s="54">
        <v>26.000000000000078</v>
      </c>
      <c r="Z12" s="54">
        <v>0</v>
      </c>
      <c r="AA12" s="54">
        <v>0</v>
      </c>
      <c r="AB12" s="54">
        <v>0</v>
      </c>
      <c r="AC12" s="54">
        <v>0</v>
      </c>
      <c r="AD12" s="58">
        <v>1239.1000000006334</v>
      </c>
    </row>
    <row r="13" spans="1:30" ht="21.75" customHeight="1">
      <c r="A13" s="31">
        <v>9</v>
      </c>
      <c r="B13" s="48">
        <v>7</v>
      </c>
      <c r="C13" s="49">
        <v>2</v>
      </c>
      <c r="D13" s="44" t="s">
        <v>60</v>
      </c>
      <c r="E13" s="44" t="s">
        <v>61</v>
      </c>
      <c r="F13" s="50" t="s">
        <v>39</v>
      </c>
      <c r="G13" s="50" t="s">
        <v>62</v>
      </c>
      <c r="H13" s="44">
        <v>1958</v>
      </c>
      <c r="I13" s="44" t="s">
        <v>41</v>
      </c>
      <c r="J13" s="34" t="s">
        <v>42</v>
      </c>
      <c r="K13" s="34"/>
      <c r="L13" s="34"/>
      <c r="M13" s="52">
        <v>0</v>
      </c>
      <c r="N13" s="53">
        <v>0.00017361111111111112</v>
      </c>
      <c r="O13" s="54" t="s">
        <v>43</v>
      </c>
      <c r="P13" s="52">
        <v>0.00015972222222222223</v>
      </c>
      <c r="Q13" s="53">
        <v>9.259259259259257E-06</v>
      </c>
      <c r="R13" s="55">
        <v>80</v>
      </c>
      <c r="S13" s="56">
        <v>0.0013912384259259225</v>
      </c>
      <c r="T13" s="56">
        <v>0.00015841435185187658</v>
      </c>
      <c r="U13" s="57">
        <v>8.923611111100183E-06</v>
      </c>
      <c r="V13" s="55">
        <v>1445.8000000001193</v>
      </c>
      <c r="W13" s="52">
        <v>0.00014212962962962964</v>
      </c>
      <c r="X13" s="53">
        <v>3.2407407407407482E-06</v>
      </c>
      <c r="Y13" s="54">
        <v>28.000000000000064</v>
      </c>
      <c r="Z13" s="54">
        <v>0</v>
      </c>
      <c r="AA13" s="54">
        <v>0</v>
      </c>
      <c r="AB13" s="54">
        <v>0</v>
      </c>
      <c r="AC13" s="54">
        <v>0</v>
      </c>
      <c r="AD13" s="58">
        <v>1553.8000000001193</v>
      </c>
    </row>
    <row r="14" spans="1:30" ht="21.75" customHeight="1">
      <c r="A14" s="31">
        <v>10</v>
      </c>
      <c r="B14" s="48">
        <v>8</v>
      </c>
      <c r="C14" s="49">
        <v>5</v>
      </c>
      <c r="D14" s="44" t="s">
        <v>92</v>
      </c>
      <c r="E14" s="44" t="s">
        <v>93</v>
      </c>
      <c r="F14" s="50" t="s">
        <v>39</v>
      </c>
      <c r="G14" s="50" t="s">
        <v>94</v>
      </c>
      <c r="H14" s="44">
        <v>1930</v>
      </c>
      <c r="I14" s="44" t="s">
        <v>41</v>
      </c>
      <c r="J14" s="34" t="s">
        <v>95</v>
      </c>
      <c r="K14" s="34"/>
      <c r="L14" s="34"/>
      <c r="M14" s="52">
        <v>0</v>
      </c>
      <c r="N14" s="53">
        <v>0.00017361111111111112</v>
      </c>
      <c r="O14" s="54" t="s">
        <v>43</v>
      </c>
      <c r="P14" s="52">
        <v>0.00017430555555555556</v>
      </c>
      <c r="Q14" s="53">
        <v>2.3842592592592584E-05</v>
      </c>
      <c r="R14" s="55">
        <v>206</v>
      </c>
      <c r="S14" s="56">
        <v>0.0019171180555555556</v>
      </c>
      <c r="T14" s="56">
        <v>6.981481481477259E-05</v>
      </c>
      <c r="U14" s="57">
        <v>0.00012009259259254668</v>
      </c>
      <c r="V14" s="55">
        <v>1640.7999999992385</v>
      </c>
      <c r="W14" s="52">
        <v>0.00018541666666666666</v>
      </c>
      <c r="X14" s="53">
        <v>4.652777777777777E-05</v>
      </c>
      <c r="Y14" s="54">
        <v>402</v>
      </c>
      <c r="Z14" s="54">
        <v>0</v>
      </c>
      <c r="AA14" s="54">
        <v>0</v>
      </c>
      <c r="AB14" s="54">
        <v>0</v>
      </c>
      <c r="AC14" s="54">
        <v>0</v>
      </c>
      <c r="AD14" s="58">
        <v>2248.7999999992385</v>
      </c>
    </row>
    <row r="15" spans="1:30" ht="21.75" customHeight="1">
      <c r="A15" s="31">
        <v>11</v>
      </c>
      <c r="B15" s="48">
        <v>9</v>
      </c>
      <c r="C15" s="137">
        <v>22</v>
      </c>
      <c r="D15" s="137" t="s">
        <v>86</v>
      </c>
      <c r="E15" s="137" t="s">
        <v>87</v>
      </c>
      <c r="F15" s="137" t="s">
        <v>39</v>
      </c>
      <c r="G15" s="137" t="s">
        <v>88</v>
      </c>
      <c r="H15" s="137">
        <v>1971</v>
      </c>
      <c r="I15" s="44" t="s">
        <v>41</v>
      </c>
      <c r="J15" s="35" t="s">
        <v>42</v>
      </c>
      <c r="K15" s="35" t="s">
        <v>42</v>
      </c>
      <c r="L15" s="35" t="s">
        <v>42</v>
      </c>
      <c r="M15" s="131">
        <v>0.00010891203703703703</v>
      </c>
      <c r="N15" s="132">
        <v>6.469907407407409E-05</v>
      </c>
      <c r="O15" s="138" t="s">
        <v>43</v>
      </c>
      <c r="P15" s="131">
        <v>0.00013020833333333333</v>
      </c>
      <c r="Q15" s="132">
        <v>2.0254629629629643E-05</v>
      </c>
      <c r="R15" s="133">
        <v>175</v>
      </c>
      <c r="S15" s="134">
        <v>0.0018303124999999865</v>
      </c>
      <c r="T15" s="134">
        <v>0.00019746527777780853</v>
      </c>
      <c r="U15" s="135">
        <v>0.00022958333333333858</v>
      </c>
      <c r="V15" s="133">
        <v>3689.700000000311</v>
      </c>
      <c r="W15" s="131">
        <v>0.00013518518518518518</v>
      </c>
      <c r="X15" s="132">
        <v>3.7037037037037084E-06</v>
      </c>
      <c r="Y15" s="138">
        <v>32</v>
      </c>
      <c r="Z15" s="138">
        <v>0</v>
      </c>
      <c r="AA15" s="138">
        <v>0</v>
      </c>
      <c r="AB15" s="138">
        <v>0</v>
      </c>
      <c r="AC15" s="138">
        <v>0</v>
      </c>
      <c r="AD15" s="136">
        <v>3896.700000000311</v>
      </c>
    </row>
    <row r="16" spans="2:30" ht="21.75" customHeight="1">
      <c r="B16" s="48">
        <v>10</v>
      </c>
      <c r="C16" s="49">
        <v>8</v>
      </c>
      <c r="D16" s="50" t="s">
        <v>83</v>
      </c>
      <c r="E16" s="44" t="s">
        <v>84</v>
      </c>
      <c r="F16" s="50" t="s">
        <v>39</v>
      </c>
      <c r="G16" s="50" t="s">
        <v>85</v>
      </c>
      <c r="H16" s="50">
        <v>1960</v>
      </c>
      <c r="I16" s="44" t="s">
        <v>41</v>
      </c>
      <c r="J16" s="51" t="s">
        <v>42</v>
      </c>
      <c r="K16" s="51" t="s">
        <v>42</v>
      </c>
      <c r="L16" s="51" t="s">
        <v>42</v>
      </c>
      <c r="M16" s="52">
        <v>0</v>
      </c>
      <c r="N16" s="53">
        <v>0.00017361111111111112</v>
      </c>
      <c r="O16" s="54" t="s">
        <v>43</v>
      </c>
      <c r="P16" s="52">
        <v>0.00017453703703703704</v>
      </c>
      <c r="Q16" s="53">
        <v>2.4074074074074064E-05</v>
      </c>
      <c r="R16" s="55">
        <v>208</v>
      </c>
      <c r="S16" s="56">
        <v>0.00200631944444446</v>
      </c>
      <c r="T16" s="56">
        <v>0.000341886574074024</v>
      </c>
      <c r="U16" s="57">
        <v>0.00014141203703704752</v>
      </c>
      <c r="V16" s="55">
        <v>4175.699999999658</v>
      </c>
      <c r="W16" s="52">
        <v>0.00017372685185185186</v>
      </c>
      <c r="X16" s="53">
        <v>3.483796296296297E-05</v>
      </c>
      <c r="Y16" s="54">
        <v>301</v>
      </c>
      <c r="Z16" s="54">
        <v>0</v>
      </c>
      <c r="AA16" s="54">
        <v>0</v>
      </c>
      <c r="AB16" s="54">
        <v>0</v>
      </c>
      <c r="AC16" s="54">
        <v>0</v>
      </c>
      <c r="AD16" s="58">
        <v>4684.699999999658</v>
      </c>
    </row>
  </sheetData>
  <sheetProtection password="CC37" sheet="1" objects="1" selectLockedCells="1" selectUnlockedCells="1"/>
  <mergeCells count="36">
    <mergeCell ref="G4:G6"/>
    <mergeCell ref="H4:H6"/>
    <mergeCell ref="M4:O4"/>
    <mergeCell ref="P4:R4"/>
    <mergeCell ref="K4:K6"/>
    <mergeCell ref="L4:L6"/>
    <mergeCell ref="A1:AD1"/>
    <mergeCell ref="A2:AD3"/>
    <mergeCell ref="A4:A6"/>
    <mergeCell ref="B4:B6"/>
    <mergeCell ref="C4:C6"/>
    <mergeCell ref="D4:D6"/>
    <mergeCell ref="E4:E6"/>
    <mergeCell ref="F4:F6"/>
    <mergeCell ref="I4:I6"/>
    <mergeCell ref="J4:J6"/>
    <mergeCell ref="AB4:AB6"/>
    <mergeCell ref="AC4:AC6"/>
    <mergeCell ref="V5:V6"/>
    <mergeCell ref="W5:W6"/>
    <mergeCell ref="X5:X6"/>
    <mergeCell ref="Y5:Y6"/>
    <mergeCell ref="S4:V4"/>
    <mergeCell ref="W4:Y4"/>
    <mergeCell ref="Z4:Z6"/>
    <mergeCell ref="AA4:AA6"/>
    <mergeCell ref="AD4:AD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F13"/>
  <sheetViews>
    <sheetView zoomScale="70" zoomScaleNormal="70" workbookViewId="0" topLeftCell="A1">
      <pane xSplit="8" ySplit="6" topLeftCell="W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Z28" sqref="Z28"/>
    </sheetView>
  </sheetViews>
  <sheetFormatPr defaultColWidth="9.140625" defaultRowHeight="12.75"/>
  <cols>
    <col min="1" max="1" width="4.421875" style="32" hidden="1" customWidth="1"/>
    <col min="2" max="2" width="6.8515625" style="64" customWidth="1"/>
    <col min="3" max="3" width="6.140625" style="36" customWidth="1"/>
    <col min="4" max="4" width="22.57421875" style="36" customWidth="1"/>
    <col min="5" max="5" width="25.00390625" style="36" customWidth="1"/>
    <col min="6" max="6" width="8.00390625" style="36" customWidth="1"/>
    <col min="7" max="7" width="27.57421875" style="36" customWidth="1"/>
    <col min="8" max="9" width="6.28125" style="36" customWidth="1"/>
    <col min="10" max="12" width="6.28125" style="36" hidden="1" customWidth="1"/>
    <col min="13" max="14" width="9.140625" style="42" customWidth="1"/>
    <col min="15" max="15" width="9.57421875" style="40" customWidth="1"/>
    <col min="16" max="16" width="9.140625" style="40" customWidth="1"/>
    <col min="17" max="17" width="8.8515625" style="40" customWidth="1"/>
    <col min="18" max="18" width="11.28125" style="9" customWidth="1"/>
    <col min="19" max="19" width="14.140625" style="9" customWidth="1"/>
    <col min="20" max="21" width="13.00390625" style="9" customWidth="1"/>
    <col min="22" max="22" width="10.00390625" style="9" customWidth="1"/>
    <col min="23" max="23" width="9.140625" style="9" customWidth="1"/>
    <col min="24" max="28" width="10.00390625" style="9" customWidth="1"/>
    <col min="29" max="29" width="11.8515625" style="9" customWidth="1"/>
    <col min="30" max="30" width="10.28125" style="9" customWidth="1"/>
    <col min="31" max="31" width="8.57421875" style="9" customWidth="1"/>
    <col min="32" max="32" width="11.140625" style="32" customWidth="1"/>
    <col min="33" max="33" width="13.28125" style="9" customWidth="1"/>
    <col min="34" max="35" width="7.7109375" style="9" customWidth="1"/>
    <col min="36" max="36" width="12.140625" style="9" customWidth="1"/>
    <col min="37" max="37" width="13.28125" style="9" customWidth="1"/>
    <col min="38" max="38" width="7.7109375" style="9" customWidth="1"/>
    <col min="39" max="39" width="7.8515625" style="9" customWidth="1"/>
    <col min="40" max="40" width="9.140625" style="9" customWidth="1"/>
    <col min="41" max="41" width="12.00390625" style="9" customWidth="1"/>
    <col min="42" max="42" width="12.140625" style="9" customWidth="1"/>
    <col min="43" max="43" width="9.140625" style="9" customWidth="1"/>
    <col min="44" max="44" width="10.00390625" style="9" customWidth="1"/>
    <col min="45" max="45" width="10.140625" style="9" customWidth="1"/>
    <col min="46" max="46" width="8.57421875" style="9" customWidth="1"/>
    <col min="47" max="47" width="12.421875" style="9" customWidth="1"/>
    <col min="48" max="48" width="11.00390625" style="9" customWidth="1"/>
    <col min="49" max="49" width="9.140625" style="9" customWidth="1"/>
    <col min="50" max="50" width="11.421875" style="9" customWidth="1"/>
    <col min="51" max="16384" width="9.140625" style="9" customWidth="1"/>
  </cols>
  <sheetData>
    <row r="1" spans="1:32" s="2" customFormat="1" ht="36.75" customHeight="1">
      <c r="A1" s="174" t="s">
        <v>198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F1" s="3"/>
    </row>
    <row r="2" spans="1:32" s="2" customFormat="1" ht="12.75" customHeight="1">
      <c r="A2" s="202" t="s">
        <v>177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F2" s="3"/>
    </row>
    <row r="3" spans="1:32" s="2" customFormat="1" ht="12.75" customHeight="1" thickBot="1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F3" s="3"/>
    </row>
    <row r="4" spans="1:32" ht="15.75" customHeight="1">
      <c r="A4" s="205" t="s">
        <v>0</v>
      </c>
      <c r="B4" s="208" t="s">
        <v>0</v>
      </c>
      <c r="C4" s="210" t="s">
        <v>1</v>
      </c>
      <c r="D4" s="194" t="s">
        <v>2</v>
      </c>
      <c r="E4" s="194" t="s">
        <v>3</v>
      </c>
      <c r="F4" s="194" t="s">
        <v>4</v>
      </c>
      <c r="G4" s="194" t="s">
        <v>5</v>
      </c>
      <c r="H4" s="196" t="s">
        <v>6</v>
      </c>
      <c r="I4" s="200" t="s">
        <v>7</v>
      </c>
      <c r="J4" s="200" t="s">
        <v>8</v>
      </c>
      <c r="K4" s="200" t="s">
        <v>9</v>
      </c>
      <c r="L4" s="200" t="s">
        <v>10</v>
      </c>
      <c r="M4" s="198" t="s">
        <v>11</v>
      </c>
      <c r="N4" s="198"/>
      <c r="O4" s="199"/>
      <c r="P4" s="198" t="s">
        <v>12</v>
      </c>
      <c r="Q4" s="198"/>
      <c r="R4" s="199"/>
      <c r="S4" s="220" t="s">
        <v>14</v>
      </c>
      <c r="T4" s="198"/>
      <c r="U4" s="198"/>
      <c r="V4" s="199"/>
      <c r="W4" s="198" t="s">
        <v>15</v>
      </c>
      <c r="X4" s="198"/>
      <c r="Y4" s="199"/>
      <c r="Z4" s="212" t="s">
        <v>21</v>
      </c>
      <c r="AA4" s="212" t="s">
        <v>22</v>
      </c>
      <c r="AB4" s="212" t="s">
        <v>23</v>
      </c>
      <c r="AC4" s="214" t="s">
        <v>24</v>
      </c>
      <c r="AD4" s="221" t="s">
        <v>167</v>
      </c>
      <c r="AF4" s="9"/>
    </row>
    <row r="5" spans="1:32" ht="15.75" customHeight="1">
      <c r="A5" s="206"/>
      <c r="B5" s="209"/>
      <c r="C5" s="211"/>
      <c r="D5" s="195"/>
      <c r="E5" s="195"/>
      <c r="F5" s="195"/>
      <c r="G5" s="195"/>
      <c r="H5" s="197"/>
      <c r="I5" s="201"/>
      <c r="J5" s="201"/>
      <c r="K5" s="201"/>
      <c r="L5" s="201"/>
      <c r="M5" s="218" t="s">
        <v>32</v>
      </c>
      <c r="N5" s="218" t="s">
        <v>33</v>
      </c>
      <c r="O5" s="216" t="s">
        <v>34</v>
      </c>
      <c r="P5" s="218" t="s">
        <v>32</v>
      </c>
      <c r="Q5" s="218" t="s">
        <v>33</v>
      </c>
      <c r="R5" s="216" t="s">
        <v>34</v>
      </c>
      <c r="S5" s="223" t="s">
        <v>35</v>
      </c>
      <c r="T5" s="225" t="s">
        <v>36</v>
      </c>
      <c r="U5" s="218" t="s">
        <v>37</v>
      </c>
      <c r="V5" s="216" t="s">
        <v>34</v>
      </c>
      <c r="W5" s="218" t="s">
        <v>32</v>
      </c>
      <c r="X5" s="218" t="s">
        <v>33</v>
      </c>
      <c r="Y5" s="216" t="s">
        <v>34</v>
      </c>
      <c r="Z5" s="213"/>
      <c r="AA5" s="213"/>
      <c r="AB5" s="213"/>
      <c r="AC5" s="215"/>
      <c r="AD5" s="222"/>
      <c r="AF5" s="9"/>
    </row>
    <row r="6" spans="1:32" ht="16.5" customHeight="1">
      <c r="A6" s="207"/>
      <c r="B6" s="229"/>
      <c r="C6" s="230"/>
      <c r="D6" s="231"/>
      <c r="E6" s="231"/>
      <c r="F6" s="231"/>
      <c r="G6" s="231"/>
      <c r="H6" s="232"/>
      <c r="I6" s="201"/>
      <c r="J6" s="201"/>
      <c r="K6" s="201"/>
      <c r="L6" s="201"/>
      <c r="M6" s="219"/>
      <c r="N6" s="219"/>
      <c r="O6" s="217"/>
      <c r="P6" s="219"/>
      <c r="Q6" s="219"/>
      <c r="R6" s="217"/>
      <c r="S6" s="224"/>
      <c r="T6" s="226"/>
      <c r="U6" s="219"/>
      <c r="V6" s="217"/>
      <c r="W6" s="219"/>
      <c r="X6" s="219"/>
      <c r="Y6" s="217"/>
      <c r="Z6" s="227"/>
      <c r="AA6" s="227"/>
      <c r="AB6" s="227"/>
      <c r="AC6" s="228"/>
      <c r="AD6" s="222"/>
      <c r="AF6" s="9"/>
    </row>
    <row r="7" spans="2:30" ht="25.5" customHeight="1">
      <c r="B7" s="102">
        <v>1</v>
      </c>
      <c r="C7" s="11">
        <v>51</v>
      </c>
      <c r="D7" s="13" t="s">
        <v>80</v>
      </c>
      <c r="E7" s="13"/>
      <c r="F7" s="12" t="s">
        <v>39</v>
      </c>
      <c r="G7" s="13" t="s">
        <v>81</v>
      </c>
      <c r="H7" s="12">
        <v>1948</v>
      </c>
      <c r="I7" s="12" t="s">
        <v>82</v>
      </c>
      <c r="M7" s="16">
        <v>0.00018530092592592597</v>
      </c>
      <c r="N7" s="17">
        <v>1.1689814814814853E-05</v>
      </c>
      <c r="O7" s="18" t="s">
        <v>43</v>
      </c>
      <c r="P7" s="16">
        <v>0.00015266203703703703</v>
      </c>
      <c r="Q7" s="17">
        <v>2.1990740740740608E-06</v>
      </c>
      <c r="R7" s="19">
        <v>18.999999999999886</v>
      </c>
      <c r="S7" s="20">
        <v>0.0013990162037036957</v>
      </c>
      <c r="T7" s="20">
        <v>3.6226851851672848E-06</v>
      </c>
      <c r="U7" s="21">
        <v>6.412037037051288E-06</v>
      </c>
      <c r="V7" s="19">
        <v>86.69999999996847</v>
      </c>
      <c r="W7" s="16">
        <v>0.00013518518518518518</v>
      </c>
      <c r="X7" s="17">
        <v>3.7037037037037084E-06</v>
      </c>
      <c r="Y7" s="18">
        <v>32</v>
      </c>
      <c r="Z7" s="18">
        <v>0</v>
      </c>
      <c r="AA7" s="18">
        <v>0</v>
      </c>
      <c r="AB7" s="18">
        <v>0</v>
      </c>
      <c r="AC7" s="18">
        <v>0</v>
      </c>
      <c r="AD7" s="24">
        <v>137.69999999996838</v>
      </c>
    </row>
    <row r="8" spans="2:30" ht="25.5" customHeight="1">
      <c r="B8" s="97">
        <v>2</v>
      </c>
      <c r="C8" s="49">
        <v>60</v>
      </c>
      <c r="D8" s="50" t="s">
        <v>154</v>
      </c>
      <c r="E8" s="50"/>
      <c r="F8" s="44" t="s">
        <v>39</v>
      </c>
      <c r="G8" s="50" t="s">
        <v>112</v>
      </c>
      <c r="H8" s="50">
        <v>1949</v>
      </c>
      <c r="I8" s="44" t="s">
        <v>82</v>
      </c>
      <c r="J8" s="60"/>
      <c r="K8" s="60"/>
      <c r="L8" s="60"/>
      <c r="M8" s="52">
        <v>0.00019375</v>
      </c>
      <c r="N8" s="53">
        <v>2.0138888888888875E-05</v>
      </c>
      <c r="O8" s="54" t="s">
        <v>43</v>
      </c>
      <c r="P8" s="52">
        <v>0.0001622685185185185</v>
      </c>
      <c r="Q8" s="53">
        <v>1.1805555555555538E-05</v>
      </c>
      <c r="R8" s="55">
        <v>102</v>
      </c>
      <c r="S8" s="56">
        <v>0.001535659722222249</v>
      </c>
      <c r="T8" s="56">
        <v>2.3437499999945377E-05</v>
      </c>
      <c r="U8" s="57">
        <v>1.0335648148174226E-05</v>
      </c>
      <c r="V8" s="55">
        <v>291.79999999975337</v>
      </c>
      <c r="W8" s="52">
        <v>0.00014988425925925925</v>
      </c>
      <c r="X8" s="53">
        <v>1.0995370370370358E-05</v>
      </c>
      <c r="Y8" s="54">
        <v>94.9999999999999</v>
      </c>
      <c r="Z8" s="54">
        <v>0</v>
      </c>
      <c r="AA8" s="54">
        <v>0</v>
      </c>
      <c r="AB8" s="54">
        <v>0</v>
      </c>
      <c r="AC8" s="54">
        <v>0</v>
      </c>
      <c r="AD8" s="58">
        <v>488.79999999975314</v>
      </c>
    </row>
    <row r="9" spans="2:30" ht="25.5" customHeight="1">
      <c r="B9" s="102">
        <v>3</v>
      </c>
      <c r="C9" s="49">
        <v>59</v>
      </c>
      <c r="D9" s="44" t="s">
        <v>152</v>
      </c>
      <c r="E9" s="50" t="s">
        <v>200</v>
      </c>
      <c r="F9" s="44" t="s">
        <v>39</v>
      </c>
      <c r="G9" s="50" t="s">
        <v>153</v>
      </c>
      <c r="H9" s="44">
        <v>1962</v>
      </c>
      <c r="I9" s="44" t="s">
        <v>82</v>
      </c>
      <c r="J9" s="60"/>
      <c r="K9" s="60"/>
      <c r="L9" s="60"/>
      <c r="M9" s="52">
        <v>0.0001761574074074074</v>
      </c>
      <c r="N9" s="53">
        <v>2.546296296296281E-06</v>
      </c>
      <c r="O9" s="54" t="s">
        <v>43</v>
      </c>
      <c r="P9" s="52">
        <v>0.00015648148148148148</v>
      </c>
      <c r="Q9" s="53">
        <v>6.018518518518509E-06</v>
      </c>
      <c r="R9" s="55">
        <v>51.99999999999992</v>
      </c>
      <c r="S9" s="56">
        <v>0.001840752314814842</v>
      </c>
      <c r="T9" s="56">
        <v>3.8831018518536986E-05</v>
      </c>
      <c r="U9" s="57">
        <v>1.2337962962905014E-05</v>
      </c>
      <c r="V9" s="55">
        <v>442.09999999965885</v>
      </c>
      <c r="W9" s="52">
        <v>0.00015937499999999998</v>
      </c>
      <c r="X9" s="53">
        <v>2.0486111111111096E-05</v>
      </c>
      <c r="Y9" s="54">
        <v>177</v>
      </c>
      <c r="Z9" s="54">
        <v>0</v>
      </c>
      <c r="AA9" s="54">
        <v>0</v>
      </c>
      <c r="AB9" s="54">
        <v>0</v>
      </c>
      <c r="AC9" s="54">
        <v>0</v>
      </c>
      <c r="AD9" s="58">
        <v>671.0999999996586</v>
      </c>
    </row>
    <row r="10" spans="2:30" ht="25.5" customHeight="1">
      <c r="B10" s="97">
        <v>4</v>
      </c>
      <c r="C10" s="49">
        <v>54</v>
      </c>
      <c r="D10" s="44" t="s">
        <v>178</v>
      </c>
      <c r="E10" s="44"/>
      <c r="F10" s="50" t="s">
        <v>39</v>
      </c>
      <c r="G10" s="50" t="s">
        <v>179</v>
      </c>
      <c r="H10" s="44">
        <v>1961</v>
      </c>
      <c r="I10" s="44" t="s">
        <v>82</v>
      </c>
      <c r="J10" s="60"/>
      <c r="K10" s="60"/>
      <c r="L10" s="60"/>
      <c r="M10" s="52">
        <v>0.00016701388888888888</v>
      </c>
      <c r="N10" s="53">
        <v>6.5972222222222365E-06</v>
      </c>
      <c r="O10" s="54" t="s">
        <v>43</v>
      </c>
      <c r="P10" s="52">
        <v>0.0001613425925925926</v>
      </c>
      <c r="Q10" s="53">
        <v>1.0879629629629618E-05</v>
      </c>
      <c r="R10" s="55">
        <v>93.9999999999999</v>
      </c>
      <c r="S10" s="56">
        <v>0.0015777546296296685</v>
      </c>
      <c r="T10" s="56">
        <v>2.7777777777848733E-05</v>
      </c>
      <c r="U10" s="57">
        <v>4.565972222225767E-05</v>
      </c>
      <c r="V10" s="55">
        <v>634.5000000009193</v>
      </c>
      <c r="W10" s="52">
        <v>0.00014675925925925927</v>
      </c>
      <c r="X10" s="53">
        <v>7.870370370370377E-06</v>
      </c>
      <c r="Y10" s="54">
        <v>68.00000000000006</v>
      </c>
      <c r="Z10" s="54">
        <v>0</v>
      </c>
      <c r="AA10" s="54">
        <v>0</v>
      </c>
      <c r="AB10" s="54">
        <v>0</v>
      </c>
      <c r="AC10" s="54">
        <v>0</v>
      </c>
      <c r="AD10" s="58">
        <v>796.5000000009193</v>
      </c>
    </row>
    <row r="11" spans="2:30" ht="25.5" customHeight="1">
      <c r="B11" s="102">
        <v>5</v>
      </c>
      <c r="C11" s="49">
        <v>62</v>
      </c>
      <c r="D11" s="50" t="s">
        <v>155</v>
      </c>
      <c r="E11" s="50"/>
      <c r="F11" s="44" t="s">
        <v>39</v>
      </c>
      <c r="G11" s="50" t="s">
        <v>156</v>
      </c>
      <c r="H11" s="50">
        <v>1958</v>
      </c>
      <c r="I11" s="44" t="s">
        <v>157</v>
      </c>
      <c r="J11" s="60"/>
      <c r="K11" s="60"/>
      <c r="L11" s="60"/>
      <c r="M11" s="52">
        <v>0.00019293981481481484</v>
      </c>
      <c r="N11" s="53">
        <v>1.9328703703703722E-05</v>
      </c>
      <c r="O11" s="54" t="s">
        <v>43</v>
      </c>
      <c r="P11" s="52">
        <v>0.00016215277777777777</v>
      </c>
      <c r="Q11" s="53">
        <v>1.1689814814814798E-05</v>
      </c>
      <c r="R11" s="55">
        <v>101</v>
      </c>
      <c r="S11" s="56">
        <v>0.001345370370370358</v>
      </c>
      <c r="T11" s="56">
        <v>4.613425925925618E-05</v>
      </c>
      <c r="U11" s="57">
        <v>0.48799947916666664</v>
      </c>
      <c r="V11" s="55">
        <v>8068</v>
      </c>
      <c r="W11" s="52">
        <v>0.00016805555555555554</v>
      </c>
      <c r="X11" s="53">
        <v>2.9166666666666653E-05</v>
      </c>
      <c r="Y11" s="54">
        <v>252</v>
      </c>
      <c r="Z11" s="54">
        <v>0</v>
      </c>
      <c r="AA11" s="54">
        <v>0</v>
      </c>
      <c r="AB11" s="54">
        <v>0</v>
      </c>
      <c r="AC11" s="54">
        <v>0</v>
      </c>
      <c r="AD11" s="58">
        <v>8421</v>
      </c>
    </row>
    <row r="12" spans="2:30" ht="25.5" customHeight="1">
      <c r="B12" s="97">
        <v>6</v>
      </c>
      <c r="C12" s="49">
        <v>52</v>
      </c>
      <c r="D12" s="44" t="s">
        <v>150</v>
      </c>
      <c r="E12" s="44"/>
      <c r="F12" s="50" t="s">
        <v>39</v>
      </c>
      <c r="G12" s="50" t="s">
        <v>151</v>
      </c>
      <c r="H12" s="44">
        <v>1956</v>
      </c>
      <c r="I12" s="44" t="s">
        <v>82</v>
      </c>
      <c r="J12" s="60"/>
      <c r="K12" s="60"/>
      <c r="L12" s="60"/>
      <c r="M12" s="52">
        <v>0.00016655092592592592</v>
      </c>
      <c r="N12" s="53">
        <v>7.060185185185197E-06</v>
      </c>
      <c r="O12" s="54" t="s">
        <v>43</v>
      </c>
      <c r="P12" s="52">
        <v>0.00018032407407407407</v>
      </c>
      <c r="Q12" s="53">
        <v>2.9861111111111093E-05</v>
      </c>
      <c r="R12" s="55">
        <v>258</v>
      </c>
      <c r="S12" s="56">
        <v>0.0019289120370369894</v>
      </c>
      <c r="T12" s="56">
        <v>0.0015036111111111916</v>
      </c>
      <c r="U12" s="57">
        <v>0.00016753472222219568</v>
      </c>
      <c r="V12" s="55">
        <v>14438.700000000466</v>
      </c>
      <c r="W12" s="52">
        <v>0.00014328703703703704</v>
      </c>
      <c r="X12" s="53">
        <v>4.398148148148149E-06</v>
      </c>
      <c r="Y12" s="54">
        <v>38</v>
      </c>
      <c r="Z12" s="54">
        <v>0</v>
      </c>
      <c r="AA12" s="54">
        <v>0</v>
      </c>
      <c r="AB12" s="54">
        <v>0</v>
      </c>
      <c r="AC12" s="54">
        <v>0</v>
      </c>
      <c r="AD12" s="58">
        <v>14734.700000000466</v>
      </c>
    </row>
    <row r="13" spans="2:30" ht="25.5" customHeight="1">
      <c r="B13" s="102">
        <v>7</v>
      </c>
      <c r="C13" s="49">
        <v>55</v>
      </c>
      <c r="D13" s="44" t="s">
        <v>111</v>
      </c>
      <c r="E13" s="72"/>
      <c r="F13" s="44" t="s">
        <v>54</v>
      </c>
      <c r="G13" s="50" t="s">
        <v>112</v>
      </c>
      <c r="H13" s="44">
        <v>1950</v>
      </c>
      <c r="I13" s="44" t="s">
        <v>82</v>
      </c>
      <c r="J13" s="60"/>
      <c r="K13" s="60"/>
      <c r="L13" s="60"/>
      <c r="M13" s="52">
        <v>0.00018703703703703702</v>
      </c>
      <c r="N13" s="53">
        <v>1.3425925925925899E-05</v>
      </c>
      <c r="O13" s="54" t="s">
        <v>43</v>
      </c>
      <c r="P13" s="52">
        <v>0.00016817129629629628</v>
      </c>
      <c r="Q13" s="53">
        <v>1.7708333333333308E-05</v>
      </c>
      <c r="R13" s="55">
        <v>153</v>
      </c>
      <c r="S13" s="56">
        <v>0.0019233217592592444</v>
      </c>
      <c r="T13" s="56">
        <v>0.001665625000000004</v>
      </c>
      <c r="U13" s="57">
        <v>0.0002714930555555717</v>
      </c>
      <c r="V13" s="55">
        <v>16736.70000000017</v>
      </c>
      <c r="W13" s="52">
        <v>0.00015462962962962962</v>
      </c>
      <c r="X13" s="53">
        <v>1.5740740740740727E-05</v>
      </c>
      <c r="Y13" s="54">
        <v>136</v>
      </c>
      <c r="Z13" s="54">
        <v>0</v>
      </c>
      <c r="AA13" s="54">
        <v>0</v>
      </c>
      <c r="AB13" s="54">
        <v>0</v>
      </c>
      <c r="AC13" s="54">
        <v>0</v>
      </c>
      <c r="AD13" s="58">
        <v>17025.70000000017</v>
      </c>
    </row>
  </sheetData>
  <sheetProtection password="CC37" sheet="1" objects="1" selectLockedCells="1" selectUnlockedCells="1"/>
  <mergeCells count="36">
    <mergeCell ref="G4:G6"/>
    <mergeCell ref="H4:H6"/>
    <mergeCell ref="M4:O4"/>
    <mergeCell ref="P4:R4"/>
    <mergeCell ref="K4:K6"/>
    <mergeCell ref="L4:L6"/>
    <mergeCell ref="A1:AD1"/>
    <mergeCell ref="A2:AD3"/>
    <mergeCell ref="A4:A6"/>
    <mergeCell ref="B4:B6"/>
    <mergeCell ref="C4:C6"/>
    <mergeCell ref="D4:D6"/>
    <mergeCell ref="E4:E6"/>
    <mergeCell ref="F4:F6"/>
    <mergeCell ref="I4:I6"/>
    <mergeCell ref="J4:J6"/>
    <mergeCell ref="AB4:AB6"/>
    <mergeCell ref="AC4:AC6"/>
    <mergeCell ref="V5:V6"/>
    <mergeCell ref="W5:W6"/>
    <mergeCell ref="X5:X6"/>
    <mergeCell ref="Y5:Y6"/>
    <mergeCell ref="S4:V4"/>
    <mergeCell ref="W4:Y4"/>
    <mergeCell ref="Z4:Z6"/>
    <mergeCell ref="AA4:AA6"/>
    <mergeCell ref="AD4:AD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F13"/>
  <sheetViews>
    <sheetView zoomScale="70" zoomScaleNormal="7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G1" sqref="AG1:AI16384"/>
    </sheetView>
  </sheetViews>
  <sheetFormatPr defaultColWidth="9.140625" defaultRowHeight="12.75"/>
  <cols>
    <col min="1" max="1" width="4.421875" style="32" hidden="1" customWidth="1"/>
    <col min="2" max="2" width="4.421875" style="32" customWidth="1"/>
    <col min="3" max="3" width="6.140625" style="36" customWidth="1"/>
    <col min="4" max="4" width="22.57421875" style="36" customWidth="1"/>
    <col min="5" max="5" width="25.00390625" style="36" customWidth="1"/>
    <col min="6" max="6" width="8.00390625" style="36" customWidth="1"/>
    <col min="7" max="7" width="27.57421875" style="36" customWidth="1"/>
    <col min="8" max="9" width="6.28125" style="36" customWidth="1"/>
    <col min="10" max="12" width="6.28125" style="36" hidden="1" customWidth="1"/>
    <col min="13" max="14" width="9.140625" style="42" customWidth="1"/>
    <col min="15" max="15" width="9.57421875" style="40" customWidth="1"/>
    <col min="16" max="16" width="9.140625" style="40" customWidth="1"/>
    <col min="17" max="17" width="8.8515625" style="40" customWidth="1"/>
    <col min="18" max="18" width="11.28125" style="9" customWidth="1"/>
    <col min="19" max="19" width="14.140625" style="9" customWidth="1"/>
    <col min="20" max="21" width="13.00390625" style="9" customWidth="1"/>
    <col min="22" max="22" width="10.00390625" style="9" customWidth="1"/>
    <col min="23" max="23" width="9.140625" style="9" customWidth="1"/>
    <col min="24" max="28" width="10.00390625" style="9" customWidth="1"/>
    <col min="29" max="29" width="11.8515625" style="9" customWidth="1"/>
    <col min="30" max="30" width="10.28125" style="9" customWidth="1"/>
    <col min="31" max="31" width="8.57421875" style="9" customWidth="1"/>
    <col min="32" max="32" width="11.140625" style="32" customWidth="1"/>
    <col min="33" max="16384" width="9.140625" style="9" customWidth="1"/>
  </cols>
  <sheetData>
    <row r="1" spans="1:32" s="2" customFormat="1" ht="36.75" customHeight="1">
      <c r="A1" s="174" t="s">
        <v>198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F1" s="3"/>
    </row>
    <row r="2" spans="1:32" s="2" customFormat="1" ht="12.75" customHeight="1">
      <c r="A2" s="202" t="s">
        <v>177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F2" s="3"/>
    </row>
    <row r="3" spans="1:32" s="2" customFormat="1" ht="12.75" customHeight="1" thickBot="1">
      <c r="A3" s="203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F3" s="3"/>
    </row>
    <row r="4" spans="1:32" ht="15.75" customHeight="1">
      <c r="A4" s="205" t="s">
        <v>0</v>
      </c>
      <c r="B4" s="233" t="s">
        <v>0</v>
      </c>
      <c r="C4" s="210" t="s">
        <v>1</v>
      </c>
      <c r="D4" s="194" t="s">
        <v>2</v>
      </c>
      <c r="E4" s="194" t="s">
        <v>3</v>
      </c>
      <c r="F4" s="194" t="s">
        <v>4</v>
      </c>
      <c r="G4" s="194" t="s">
        <v>5</v>
      </c>
      <c r="H4" s="196" t="s">
        <v>6</v>
      </c>
      <c r="I4" s="200" t="s">
        <v>7</v>
      </c>
      <c r="J4" s="200" t="s">
        <v>8</v>
      </c>
      <c r="K4" s="200" t="s">
        <v>9</v>
      </c>
      <c r="L4" s="200" t="s">
        <v>10</v>
      </c>
      <c r="M4" s="198" t="s">
        <v>11</v>
      </c>
      <c r="N4" s="198"/>
      <c r="O4" s="199"/>
      <c r="P4" s="198" t="s">
        <v>12</v>
      </c>
      <c r="Q4" s="198"/>
      <c r="R4" s="199"/>
      <c r="S4" s="220" t="s">
        <v>14</v>
      </c>
      <c r="T4" s="198"/>
      <c r="U4" s="198"/>
      <c r="V4" s="199"/>
      <c r="W4" s="198" t="s">
        <v>15</v>
      </c>
      <c r="X4" s="198"/>
      <c r="Y4" s="199"/>
      <c r="Z4" s="212" t="s">
        <v>21</v>
      </c>
      <c r="AA4" s="212" t="s">
        <v>22</v>
      </c>
      <c r="AB4" s="212" t="s">
        <v>23</v>
      </c>
      <c r="AC4" s="214" t="s">
        <v>24</v>
      </c>
      <c r="AD4" s="221" t="s">
        <v>167</v>
      </c>
      <c r="AF4" s="9"/>
    </row>
    <row r="5" spans="1:32" ht="15.75" customHeight="1">
      <c r="A5" s="206"/>
      <c r="B5" s="234"/>
      <c r="C5" s="211"/>
      <c r="D5" s="195"/>
      <c r="E5" s="195"/>
      <c r="F5" s="195"/>
      <c r="G5" s="195"/>
      <c r="H5" s="197"/>
      <c r="I5" s="201"/>
      <c r="J5" s="201"/>
      <c r="K5" s="201"/>
      <c r="L5" s="201"/>
      <c r="M5" s="218" t="s">
        <v>32</v>
      </c>
      <c r="N5" s="218" t="s">
        <v>33</v>
      </c>
      <c r="O5" s="216" t="s">
        <v>34</v>
      </c>
      <c r="P5" s="218" t="s">
        <v>32</v>
      </c>
      <c r="Q5" s="218" t="s">
        <v>33</v>
      </c>
      <c r="R5" s="216" t="s">
        <v>34</v>
      </c>
      <c r="S5" s="223" t="s">
        <v>35</v>
      </c>
      <c r="T5" s="225" t="s">
        <v>36</v>
      </c>
      <c r="U5" s="218" t="s">
        <v>37</v>
      </c>
      <c r="V5" s="216" t="s">
        <v>34</v>
      </c>
      <c r="W5" s="218" t="s">
        <v>32</v>
      </c>
      <c r="X5" s="218" t="s">
        <v>33</v>
      </c>
      <c r="Y5" s="216" t="s">
        <v>34</v>
      </c>
      <c r="Z5" s="213"/>
      <c r="AA5" s="213"/>
      <c r="AB5" s="213"/>
      <c r="AC5" s="215"/>
      <c r="AD5" s="222"/>
      <c r="AF5" s="9"/>
    </row>
    <row r="6" spans="1:32" ht="16.5" customHeight="1">
      <c r="A6" s="207"/>
      <c r="B6" s="235"/>
      <c r="C6" s="230"/>
      <c r="D6" s="231"/>
      <c r="E6" s="231"/>
      <c r="F6" s="231"/>
      <c r="G6" s="231"/>
      <c r="H6" s="232"/>
      <c r="I6" s="201"/>
      <c r="J6" s="201"/>
      <c r="K6" s="201"/>
      <c r="L6" s="201"/>
      <c r="M6" s="219"/>
      <c r="N6" s="219"/>
      <c r="O6" s="217"/>
      <c r="P6" s="219"/>
      <c r="Q6" s="219"/>
      <c r="R6" s="217"/>
      <c r="S6" s="224"/>
      <c r="T6" s="226"/>
      <c r="U6" s="219"/>
      <c r="V6" s="217"/>
      <c r="W6" s="219"/>
      <c r="X6" s="219"/>
      <c r="Y6" s="217"/>
      <c r="Z6" s="227"/>
      <c r="AA6" s="227"/>
      <c r="AB6" s="227"/>
      <c r="AC6" s="228"/>
      <c r="AD6" s="222"/>
      <c r="AF6" s="9"/>
    </row>
    <row r="7" spans="2:32" ht="21.75" customHeight="1">
      <c r="B7" s="71">
        <v>1</v>
      </c>
      <c r="C7" s="49">
        <v>51</v>
      </c>
      <c r="D7" s="50" t="s">
        <v>80</v>
      </c>
      <c r="E7" s="50"/>
      <c r="F7" s="44" t="s">
        <v>39</v>
      </c>
      <c r="G7" s="50" t="s">
        <v>81</v>
      </c>
      <c r="H7" s="50">
        <v>1948</v>
      </c>
      <c r="I7" s="44" t="s">
        <v>82</v>
      </c>
      <c r="J7" s="60"/>
      <c r="K7" s="60"/>
      <c r="L7" s="61"/>
      <c r="M7" s="52">
        <f>'[1]KMU1'!I35</f>
        <v>0.00018530092592592597</v>
      </c>
      <c r="N7" s="53">
        <f aca="true" t="shared" si="0" ref="N7:N12">ABS(M7-(TIMEVALUE("00:00:15")))</f>
        <v>1.1689814814814853E-05</v>
      </c>
      <c r="O7" s="54" t="s">
        <v>43</v>
      </c>
      <c r="P7" s="52">
        <f>'[1]KMU2'!I35</f>
        <v>0.00015266203703703703</v>
      </c>
      <c r="Q7" s="53">
        <f aca="true" t="shared" si="1" ref="Q7:Q12">ABS(P7-(TIMEVALUE("00:00:13")))</f>
        <v>2.1990740740740608E-06</v>
      </c>
      <c r="R7" s="55">
        <f aca="true" t="shared" si="2" ref="R7:R12">Q7*8640000</f>
        <v>18.999999999999886</v>
      </c>
      <c r="S7" s="56">
        <f>'[1]final_okruh'!I35</f>
        <v>0.0013990162037036957</v>
      </c>
      <c r="T7" s="56">
        <f>'[1]final_okruh'!L35</f>
        <v>3.6226851851672848E-06</v>
      </c>
      <c r="U7" s="57">
        <f>'[1]final_okruh'!M35</f>
        <v>6.412037037051288E-06</v>
      </c>
      <c r="V7" s="55">
        <f aca="true" t="shared" si="3" ref="V7:V12">((T7+U7)*8640000)</f>
        <v>86.69999999996847</v>
      </c>
      <c r="W7" s="52">
        <f>'[1]KMU4'!I35</f>
        <v>0.00013518518518518518</v>
      </c>
      <c r="X7" s="53">
        <f aca="true" t="shared" si="4" ref="X7:X12">ABS(W7-(TIMEVALUE("00:00:12")))</f>
        <v>3.7037037037037084E-06</v>
      </c>
      <c r="Y7" s="54">
        <f aca="true" t="shared" si="5" ref="Y7:Y12">X7*8640000</f>
        <v>32.00000000000004</v>
      </c>
      <c r="Z7" s="54">
        <v>0</v>
      </c>
      <c r="AA7" s="54">
        <v>0</v>
      </c>
      <c r="AB7" s="54">
        <v>0</v>
      </c>
      <c r="AC7" s="54">
        <v>0</v>
      </c>
      <c r="AD7" s="58">
        <f aca="true" t="shared" si="6" ref="AD7:AD12">R7+V7+Y7+Z7+AA7+AB7+AC7</f>
        <v>137.69999999996838</v>
      </c>
      <c r="AF7" s="82"/>
    </row>
    <row r="8" spans="2:32" ht="21.75" customHeight="1">
      <c r="B8" s="71">
        <v>2</v>
      </c>
      <c r="C8" s="49">
        <v>60</v>
      </c>
      <c r="D8" s="44" t="s">
        <v>154</v>
      </c>
      <c r="E8" s="44"/>
      <c r="F8" s="50" t="s">
        <v>39</v>
      </c>
      <c r="G8" s="50" t="s">
        <v>112</v>
      </c>
      <c r="H8" s="44">
        <v>1949</v>
      </c>
      <c r="I8" s="44" t="s">
        <v>82</v>
      </c>
      <c r="M8" s="52">
        <f>'[1]KMU1'!I40</f>
        <v>0.00019375</v>
      </c>
      <c r="N8" s="53">
        <f t="shared" si="0"/>
        <v>2.0138888888888875E-05</v>
      </c>
      <c r="O8" s="54" t="s">
        <v>43</v>
      </c>
      <c r="P8" s="52">
        <f>'[1]KMU2'!I40</f>
        <v>0.0001622685185185185</v>
      </c>
      <c r="Q8" s="53">
        <f t="shared" si="1"/>
        <v>1.1805555555555538E-05</v>
      </c>
      <c r="R8" s="55">
        <f t="shared" si="2"/>
        <v>101.99999999999986</v>
      </c>
      <c r="S8" s="56">
        <f>'[1]final_okruh'!I40</f>
        <v>0.001535659722222249</v>
      </c>
      <c r="T8" s="56">
        <f>'[1]final_okruh'!L40</f>
        <v>2.3437499999945377E-05</v>
      </c>
      <c r="U8" s="57">
        <f>'[1]final_okruh'!M40</f>
        <v>1.0335648148174226E-05</v>
      </c>
      <c r="V8" s="55">
        <f t="shared" si="3"/>
        <v>291.79999999975337</v>
      </c>
      <c r="W8" s="52">
        <f>'[1]KMU4'!I40</f>
        <v>0.00014988425925925925</v>
      </c>
      <c r="X8" s="53">
        <f t="shared" si="4"/>
        <v>1.0995370370370358E-05</v>
      </c>
      <c r="Y8" s="54">
        <f t="shared" si="5"/>
        <v>94.9999999999999</v>
      </c>
      <c r="Z8" s="54">
        <v>0</v>
      </c>
      <c r="AA8" s="54">
        <v>0</v>
      </c>
      <c r="AB8" s="54">
        <v>0</v>
      </c>
      <c r="AC8" s="54">
        <v>0</v>
      </c>
      <c r="AD8" s="58">
        <f t="shared" si="6"/>
        <v>488.79999999975314</v>
      </c>
      <c r="AF8" s="82"/>
    </row>
    <row r="9" spans="2:32" ht="21.75" customHeight="1">
      <c r="B9" s="71">
        <v>3</v>
      </c>
      <c r="C9" s="49">
        <v>59</v>
      </c>
      <c r="D9" s="50" t="s">
        <v>152</v>
      </c>
      <c r="E9" s="13" t="s">
        <v>200</v>
      </c>
      <c r="F9" s="44" t="s">
        <v>39</v>
      </c>
      <c r="G9" s="50" t="s">
        <v>153</v>
      </c>
      <c r="H9" s="44">
        <v>1962</v>
      </c>
      <c r="I9" s="44" t="s">
        <v>82</v>
      </c>
      <c r="M9" s="52">
        <f>'[1]KMU1'!I39</f>
        <v>0.0001761574074074074</v>
      </c>
      <c r="N9" s="53">
        <f t="shared" si="0"/>
        <v>2.546296296296281E-06</v>
      </c>
      <c r="O9" s="54" t="s">
        <v>43</v>
      </c>
      <c r="P9" s="52">
        <f>'[1]KMU2'!I39</f>
        <v>0.00015648148148148148</v>
      </c>
      <c r="Q9" s="53">
        <f t="shared" si="1"/>
        <v>6.018518518518509E-06</v>
      </c>
      <c r="R9" s="55">
        <f t="shared" si="2"/>
        <v>51.99999999999992</v>
      </c>
      <c r="S9" s="56">
        <f>'[1]final_okruh'!I39</f>
        <v>0.001840752314814842</v>
      </c>
      <c r="T9" s="56">
        <f>'[1]final_okruh'!L39</f>
        <v>3.8831018518536986E-05</v>
      </c>
      <c r="U9" s="57">
        <f>'[1]final_okruh'!M39</f>
        <v>1.2337962962905014E-05</v>
      </c>
      <c r="V9" s="55">
        <f t="shared" si="3"/>
        <v>442.09999999965885</v>
      </c>
      <c r="W9" s="52">
        <f>'[1]KMU4'!I39</f>
        <v>0.00015937499999999998</v>
      </c>
      <c r="X9" s="53">
        <f t="shared" si="4"/>
        <v>2.0486111111111096E-05</v>
      </c>
      <c r="Y9" s="54">
        <f t="shared" si="5"/>
        <v>176.99999999999986</v>
      </c>
      <c r="Z9" s="54">
        <v>0</v>
      </c>
      <c r="AA9" s="54">
        <v>0</v>
      </c>
      <c r="AB9" s="54">
        <v>0</v>
      </c>
      <c r="AC9" s="54">
        <v>0</v>
      </c>
      <c r="AD9" s="58">
        <f t="shared" si="6"/>
        <v>671.0999999996586</v>
      </c>
      <c r="AF9" s="82"/>
    </row>
    <row r="10" spans="2:32" ht="21.75" customHeight="1">
      <c r="B10" s="71">
        <v>4</v>
      </c>
      <c r="C10" s="49">
        <v>54</v>
      </c>
      <c r="D10" s="44" t="s">
        <v>178</v>
      </c>
      <c r="E10" s="49"/>
      <c r="F10" s="44" t="s">
        <v>39</v>
      </c>
      <c r="G10" s="44" t="s">
        <v>179</v>
      </c>
      <c r="H10" s="44">
        <v>1961</v>
      </c>
      <c r="I10" s="44" t="s">
        <v>82</v>
      </c>
      <c r="M10" s="52">
        <f>'[1]KMU1'!I37</f>
        <v>0.00016701388888888888</v>
      </c>
      <c r="N10" s="53">
        <f t="shared" si="0"/>
        <v>6.5972222222222365E-06</v>
      </c>
      <c r="O10" s="54" t="s">
        <v>43</v>
      </c>
      <c r="P10" s="52">
        <f>'[1]KMU2'!I37</f>
        <v>0.0001613425925925926</v>
      </c>
      <c r="Q10" s="53">
        <f t="shared" si="1"/>
        <v>1.0879629629629618E-05</v>
      </c>
      <c r="R10" s="55">
        <f t="shared" si="2"/>
        <v>93.9999999999999</v>
      </c>
      <c r="S10" s="56">
        <f>'[1]final_okruh'!I37</f>
        <v>0.0015777546296296685</v>
      </c>
      <c r="T10" s="56">
        <f>'[1]final_okruh'!L37</f>
        <v>2.7777777777848733E-05</v>
      </c>
      <c r="U10" s="57">
        <f>'[1]final_okruh'!M37</f>
        <v>4.565972222225767E-05</v>
      </c>
      <c r="V10" s="55">
        <f t="shared" si="3"/>
        <v>634.5000000009193</v>
      </c>
      <c r="W10" s="52">
        <f>'[1]KMU4'!I37</f>
        <v>0.00014675925925925927</v>
      </c>
      <c r="X10" s="53">
        <f t="shared" si="4"/>
        <v>7.870370370370377E-06</v>
      </c>
      <c r="Y10" s="54">
        <f t="shared" si="5"/>
        <v>68.00000000000006</v>
      </c>
      <c r="Z10" s="54">
        <v>0</v>
      </c>
      <c r="AA10" s="54">
        <v>0</v>
      </c>
      <c r="AB10" s="54">
        <v>0</v>
      </c>
      <c r="AC10" s="54">
        <v>0</v>
      </c>
      <c r="AD10" s="58">
        <f t="shared" si="6"/>
        <v>796.5000000009193</v>
      </c>
      <c r="AF10" s="82"/>
    </row>
    <row r="11" spans="2:32" ht="21.75" customHeight="1">
      <c r="B11" s="71">
        <v>5</v>
      </c>
      <c r="C11" s="49">
        <v>52</v>
      </c>
      <c r="D11" s="44" t="s">
        <v>150</v>
      </c>
      <c r="E11" s="44"/>
      <c r="F11" s="44" t="s">
        <v>39</v>
      </c>
      <c r="G11" s="50" t="s">
        <v>151</v>
      </c>
      <c r="H11" s="44">
        <v>1956</v>
      </c>
      <c r="I11" s="44" t="s">
        <v>82</v>
      </c>
      <c r="M11" s="52">
        <f>'[1]KMU1'!I36</f>
        <v>0.00016655092592592592</v>
      </c>
      <c r="N11" s="53">
        <f t="shared" si="0"/>
        <v>7.060185185185197E-06</v>
      </c>
      <c r="O11" s="54" t="s">
        <v>43</v>
      </c>
      <c r="P11" s="52">
        <f>'[1]KMU2'!I36</f>
        <v>0.00018032407407407407</v>
      </c>
      <c r="Q11" s="53">
        <f t="shared" si="1"/>
        <v>2.9861111111111093E-05</v>
      </c>
      <c r="R11" s="55">
        <f t="shared" si="2"/>
        <v>257.99999999999983</v>
      </c>
      <c r="S11" s="56">
        <f>'[1]final_okruh'!I36</f>
        <v>0.0019289120370369894</v>
      </c>
      <c r="T11" s="56">
        <f>'[1]final_okruh'!L36</f>
        <v>0.0015036111111111916</v>
      </c>
      <c r="U11" s="57">
        <f>'[1]final_okruh'!M36</f>
        <v>0.00016753472222219568</v>
      </c>
      <c r="V11" s="55">
        <f t="shared" si="3"/>
        <v>14438.700000000466</v>
      </c>
      <c r="W11" s="52">
        <f>'[1]KMU4'!I36</f>
        <v>0.00014328703703703704</v>
      </c>
      <c r="X11" s="53">
        <f t="shared" si="4"/>
        <v>4.398148148148149E-06</v>
      </c>
      <c r="Y11" s="54">
        <f t="shared" si="5"/>
        <v>38.00000000000001</v>
      </c>
      <c r="Z11" s="54">
        <v>0</v>
      </c>
      <c r="AA11" s="54">
        <v>0</v>
      </c>
      <c r="AB11" s="54">
        <v>0</v>
      </c>
      <c r="AC11" s="54">
        <v>0</v>
      </c>
      <c r="AD11" s="58">
        <f t="shared" si="6"/>
        <v>14734.700000000466</v>
      </c>
      <c r="AF11" s="82"/>
    </row>
    <row r="12" spans="2:32" ht="21.75" customHeight="1">
      <c r="B12" s="71">
        <v>6</v>
      </c>
      <c r="C12" s="49">
        <v>55</v>
      </c>
      <c r="D12" s="44" t="s">
        <v>111</v>
      </c>
      <c r="E12" s="72"/>
      <c r="F12" s="50" t="s">
        <v>54</v>
      </c>
      <c r="G12" s="50" t="s">
        <v>112</v>
      </c>
      <c r="H12" s="50">
        <v>1950</v>
      </c>
      <c r="I12" s="44" t="s">
        <v>82</v>
      </c>
      <c r="J12" s="35"/>
      <c r="K12" s="35"/>
      <c r="L12" s="35"/>
      <c r="M12" s="52">
        <f>'[1]KMU1'!I38</f>
        <v>0.00018703703703703702</v>
      </c>
      <c r="N12" s="53">
        <f t="shared" si="0"/>
        <v>1.3425925925925899E-05</v>
      </c>
      <c r="O12" s="54" t="s">
        <v>43</v>
      </c>
      <c r="P12" s="52">
        <f>'[1]KMU2'!I38</f>
        <v>0.00016817129629629628</v>
      </c>
      <c r="Q12" s="53">
        <f t="shared" si="1"/>
        <v>1.7708333333333308E-05</v>
      </c>
      <c r="R12" s="55">
        <f t="shared" si="2"/>
        <v>152.99999999999977</v>
      </c>
      <c r="S12" s="56">
        <f>'[1]final_okruh'!I38</f>
        <v>0.0019233217592592444</v>
      </c>
      <c r="T12" s="56">
        <f>'[1]final_okruh'!L38</f>
        <v>0.001665625000000004</v>
      </c>
      <c r="U12" s="57">
        <f>'[1]final_okruh'!M38</f>
        <v>0.0002714930555555717</v>
      </c>
      <c r="V12" s="55">
        <f t="shared" si="3"/>
        <v>16736.70000000017</v>
      </c>
      <c r="W12" s="52">
        <f>'[1]KMU4'!I38</f>
        <v>0.00015462962962962962</v>
      </c>
      <c r="X12" s="53">
        <f t="shared" si="4"/>
        <v>1.5740740740740727E-05</v>
      </c>
      <c r="Y12" s="54">
        <f t="shared" si="5"/>
        <v>135.9999999999999</v>
      </c>
      <c r="Z12" s="54">
        <v>0</v>
      </c>
      <c r="AA12" s="54">
        <v>0</v>
      </c>
      <c r="AB12" s="54">
        <v>0</v>
      </c>
      <c r="AC12" s="54">
        <v>0</v>
      </c>
      <c r="AD12" s="58">
        <f t="shared" si="6"/>
        <v>17025.70000000017</v>
      </c>
      <c r="AF12" s="82"/>
    </row>
    <row r="13" spans="13:32" ht="21.75" customHeight="1">
      <c r="M13" s="65"/>
      <c r="N13" s="66"/>
      <c r="O13" s="67"/>
      <c r="P13" s="65"/>
      <c r="Q13" s="66"/>
      <c r="R13" s="68"/>
      <c r="S13" s="69"/>
      <c r="T13" s="69"/>
      <c r="U13" s="70"/>
      <c r="V13" s="68"/>
      <c r="W13" s="65"/>
      <c r="X13" s="66"/>
      <c r="Y13" s="67"/>
      <c r="Z13" s="67"/>
      <c r="AA13" s="67"/>
      <c r="AB13" s="67"/>
      <c r="AC13" s="67"/>
      <c r="AD13" s="68"/>
      <c r="AF13" s="82"/>
    </row>
  </sheetData>
  <sheetProtection password="CC37" sheet="1" objects="1" selectLockedCells="1" selectUnlockedCells="1"/>
  <mergeCells count="36">
    <mergeCell ref="AD4:AD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AB4:AB6"/>
    <mergeCell ref="AC4:AC6"/>
    <mergeCell ref="V5:V6"/>
    <mergeCell ref="W5:W6"/>
    <mergeCell ref="X5:X6"/>
    <mergeCell ref="Y5:Y6"/>
    <mergeCell ref="S4:V4"/>
    <mergeCell ref="W4:Y4"/>
    <mergeCell ref="Z4:Z6"/>
    <mergeCell ref="AA4:AA6"/>
    <mergeCell ref="A1:AD1"/>
    <mergeCell ref="A2:AD3"/>
    <mergeCell ref="A4:A6"/>
    <mergeCell ref="B4:B6"/>
    <mergeCell ref="C4:C6"/>
    <mergeCell ref="D4:D6"/>
    <mergeCell ref="E4:E6"/>
    <mergeCell ref="F4:F6"/>
    <mergeCell ref="I4:I6"/>
    <mergeCell ref="J4:J6"/>
    <mergeCell ref="G4:G6"/>
    <mergeCell ref="H4:H6"/>
    <mergeCell ref="M4:O4"/>
    <mergeCell ref="P4:R4"/>
    <mergeCell ref="K4:K6"/>
    <mergeCell ref="L4:L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X54"/>
  <sheetViews>
    <sheetView zoomScale="70" zoomScaleNormal="70" zoomScalePageLayoutView="0" workbookViewId="0" topLeftCell="A1">
      <pane xSplit="8" ySplit="6" topLeftCell="AK26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O55" sqref="AO55"/>
    </sheetView>
  </sheetViews>
  <sheetFormatPr defaultColWidth="9.140625" defaultRowHeight="12.75"/>
  <cols>
    <col min="1" max="1" width="4.421875" style="32" hidden="1" customWidth="1"/>
    <col min="2" max="2" width="5.28125" style="32" customWidth="1"/>
    <col min="3" max="3" width="6.140625" style="36" customWidth="1"/>
    <col min="4" max="4" width="22.57421875" style="36" customWidth="1"/>
    <col min="5" max="5" width="25.00390625" style="36" customWidth="1"/>
    <col min="6" max="6" width="8.00390625" style="36" customWidth="1"/>
    <col min="7" max="7" width="27.57421875" style="36" customWidth="1"/>
    <col min="8" max="9" width="6.28125" style="36" customWidth="1"/>
    <col min="10" max="12" width="6.28125" style="36" hidden="1" customWidth="1"/>
    <col min="13" max="14" width="9.140625" style="42" customWidth="1"/>
    <col min="15" max="15" width="9.57421875" style="40" customWidth="1"/>
    <col min="16" max="16" width="9.140625" style="40" customWidth="1"/>
    <col min="17" max="17" width="8.8515625" style="40" customWidth="1"/>
    <col min="18" max="18" width="11.28125" style="9" customWidth="1"/>
    <col min="19" max="19" width="14.140625" style="9" customWidth="1"/>
    <col min="20" max="21" width="13.00390625" style="9" customWidth="1"/>
    <col min="22" max="22" width="10.00390625" style="9" customWidth="1"/>
    <col min="23" max="23" width="9.140625" style="9" customWidth="1"/>
    <col min="24" max="25" width="10.00390625" style="9" customWidth="1"/>
    <col min="26" max="26" width="9.140625" style="9" customWidth="1"/>
    <col min="27" max="28" width="10.00390625" style="9" customWidth="1"/>
    <col min="29" max="29" width="9.140625" style="9" customWidth="1"/>
    <col min="30" max="34" width="10.00390625" style="9" customWidth="1"/>
    <col min="35" max="35" width="11.8515625" style="9" customWidth="1"/>
    <col min="36" max="36" width="9.140625" style="9" customWidth="1"/>
    <col min="37" max="38" width="10.00390625" style="9" customWidth="1"/>
    <col min="39" max="39" width="9.140625" style="9" customWidth="1"/>
    <col min="40" max="41" width="10.00390625" style="9" customWidth="1"/>
    <col min="42" max="42" width="11.57421875" style="41" customWidth="1"/>
    <col min="43" max="43" width="10.00390625" style="41" customWidth="1"/>
    <col min="44" max="44" width="12.28125" style="9" customWidth="1"/>
    <col min="45" max="46" width="10.00390625" style="9" customWidth="1"/>
    <col min="47" max="47" width="11.8515625" style="9" customWidth="1"/>
    <col min="48" max="50" width="10.28125" style="9" customWidth="1"/>
    <col min="51" max="51" width="13.28125" style="9" customWidth="1"/>
    <col min="52" max="53" width="7.7109375" style="9" customWidth="1"/>
    <col min="54" max="54" width="12.140625" style="9" customWidth="1"/>
    <col min="55" max="55" width="13.28125" style="9" customWidth="1"/>
    <col min="56" max="56" width="7.7109375" style="9" customWidth="1"/>
    <col min="57" max="57" width="7.8515625" style="9" customWidth="1"/>
    <col min="58" max="58" width="9.140625" style="9" customWidth="1"/>
    <col min="59" max="59" width="12.00390625" style="9" customWidth="1"/>
    <col min="60" max="60" width="12.140625" style="9" customWidth="1"/>
    <col min="61" max="61" width="9.140625" style="9" customWidth="1"/>
    <col min="62" max="62" width="10.00390625" style="9" customWidth="1"/>
    <col min="63" max="63" width="10.140625" style="9" customWidth="1"/>
    <col min="64" max="64" width="8.57421875" style="9" customWidth="1"/>
    <col min="65" max="65" width="12.421875" style="9" customWidth="1"/>
    <col min="66" max="66" width="11.00390625" style="9" customWidth="1"/>
    <col min="67" max="67" width="9.140625" style="9" customWidth="1"/>
    <col min="68" max="68" width="11.421875" style="9" customWidth="1"/>
    <col min="69" max="16384" width="9.140625" style="9" customWidth="1"/>
  </cols>
  <sheetData>
    <row r="1" spans="1:50" s="2" customFormat="1" ht="36.75" customHeight="1">
      <c r="A1" s="174" t="s">
        <v>181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"/>
      <c r="AX1" s="1"/>
    </row>
    <row r="2" spans="1:50" s="2" customFormat="1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36">
        <v>40054</v>
      </c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9">
        <v>40055</v>
      </c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73"/>
      <c r="AW2" s="74"/>
      <c r="AX2" s="74"/>
    </row>
    <row r="3" spans="1:50" s="2" customFormat="1" ht="12.7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75"/>
      <c r="AW3" s="74"/>
      <c r="AX3" s="74"/>
    </row>
    <row r="4" spans="1:50" ht="15.75" customHeight="1">
      <c r="A4" s="179" t="s">
        <v>0</v>
      </c>
      <c r="B4" s="182" t="s">
        <v>0</v>
      </c>
      <c r="C4" s="185" t="s">
        <v>1</v>
      </c>
      <c r="D4" s="188" t="s">
        <v>2</v>
      </c>
      <c r="E4" s="188" t="s">
        <v>3</v>
      </c>
      <c r="F4" s="188" t="s">
        <v>4</v>
      </c>
      <c r="G4" s="188" t="s">
        <v>5</v>
      </c>
      <c r="H4" s="191" t="s">
        <v>6</v>
      </c>
      <c r="I4" s="172" t="s">
        <v>7</v>
      </c>
      <c r="J4" s="172" t="s">
        <v>8</v>
      </c>
      <c r="K4" s="172" t="s">
        <v>9</v>
      </c>
      <c r="L4" s="172" t="s">
        <v>10</v>
      </c>
      <c r="M4" s="165" t="s">
        <v>13</v>
      </c>
      <c r="N4" s="165"/>
      <c r="O4" s="166"/>
      <c r="P4" s="165" t="s">
        <v>16</v>
      </c>
      <c r="Q4" s="165"/>
      <c r="R4" s="166"/>
      <c r="S4" s="164" t="s">
        <v>17</v>
      </c>
      <c r="T4" s="165"/>
      <c r="U4" s="165"/>
      <c r="V4" s="166"/>
      <c r="W4" s="165" t="s">
        <v>18</v>
      </c>
      <c r="X4" s="165"/>
      <c r="Y4" s="166"/>
      <c r="Z4" s="165" t="s">
        <v>19</v>
      </c>
      <c r="AA4" s="165"/>
      <c r="AB4" s="166"/>
      <c r="AC4" s="165" t="s">
        <v>20</v>
      </c>
      <c r="AD4" s="165"/>
      <c r="AE4" s="166"/>
      <c r="AF4" s="154" t="s">
        <v>21</v>
      </c>
      <c r="AG4" s="154" t="s">
        <v>22</v>
      </c>
      <c r="AH4" s="154" t="s">
        <v>23</v>
      </c>
      <c r="AI4" s="157" t="s">
        <v>24</v>
      </c>
      <c r="AJ4" s="165" t="s">
        <v>25</v>
      </c>
      <c r="AK4" s="165"/>
      <c r="AL4" s="166"/>
      <c r="AM4" s="165" t="s">
        <v>26</v>
      </c>
      <c r="AN4" s="165"/>
      <c r="AO4" s="166"/>
      <c r="AP4" s="165" t="s">
        <v>27</v>
      </c>
      <c r="AQ4" s="165"/>
      <c r="AR4" s="166"/>
      <c r="AS4" s="154" t="s">
        <v>21</v>
      </c>
      <c r="AT4" s="154" t="s">
        <v>23</v>
      </c>
      <c r="AU4" s="157" t="s">
        <v>24</v>
      </c>
      <c r="AV4" s="169" t="s">
        <v>29</v>
      </c>
      <c r="AW4" s="169" t="s">
        <v>30</v>
      </c>
      <c r="AX4" s="169" t="s">
        <v>31</v>
      </c>
    </row>
    <row r="5" spans="1:50" ht="15.75" customHeight="1">
      <c r="A5" s="180"/>
      <c r="B5" s="183"/>
      <c r="C5" s="186"/>
      <c r="D5" s="189"/>
      <c r="E5" s="189"/>
      <c r="F5" s="189"/>
      <c r="G5" s="189"/>
      <c r="H5" s="192"/>
      <c r="I5" s="173"/>
      <c r="J5" s="173"/>
      <c r="K5" s="173"/>
      <c r="L5" s="173"/>
      <c r="M5" s="162" t="s">
        <v>32</v>
      </c>
      <c r="N5" s="162" t="s">
        <v>33</v>
      </c>
      <c r="O5" s="167" t="s">
        <v>34</v>
      </c>
      <c r="P5" s="162" t="s">
        <v>32</v>
      </c>
      <c r="Q5" s="162" t="s">
        <v>33</v>
      </c>
      <c r="R5" s="167" t="s">
        <v>34</v>
      </c>
      <c r="S5" s="171" t="s">
        <v>35</v>
      </c>
      <c r="T5" s="160" t="s">
        <v>36</v>
      </c>
      <c r="U5" s="162" t="s">
        <v>37</v>
      </c>
      <c r="V5" s="167" t="s">
        <v>34</v>
      </c>
      <c r="W5" s="162" t="s">
        <v>32</v>
      </c>
      <c r="X5" s="162" t="s">
        <v>33</v>
      </c>
      <c r="Y5" s="167" t="s">
        <v>34</v>
      </c>
      <c r="Z5" s="162" t="s">
        <v>32</v>
      </c>
      <c r="AA5" s="162" t="s">
        <v>33</v>
      </c>
      <c r="AB5" s="167" t="s">
        <v>34</v>
      </c>
      <c r="AC5" s="162" t="s">
        <v>32</v>
      </c>
      <c r="AD5" s="162" t="s">
        <v>33</v>
      </c>
      <c r="AE5" s="167" t="s">
        <v>34</v>
      </c>
      <c r="AF5" s="155"/>
      <c r="AG5" s="155"/>
      <c r="AH5" s="155"/>
      <c r="AI5" s="158"/>
      <c r="AJ5" s="162" t="s">
        <v>32</v>
      </c>
      <c r="AK5" s="162" t="s">
        <v>33</v>
      </c>
      <c r="AL5" s="167" t="s">
        <v>34</v>
      </c>
      <c r="AM5" s="162" t="s">
        <v>32</v>
      </c>
      <c r="AN5" s="162" t="s">
        <v>33</v>
      </c>
      <c r="AO5" s="167" t="s">
        <v>34</v>
      </c>
      <c r="AP5" s="242" t="s">
        <v>32</v>
      </c>
      <c r="AQ5" s="242" t="s">
        <v>33</v>
      </c>
      <c r="AR5" s="167" t="s">
        <v>34</v>
      </c>
      <c r="AS5" s="155"/>
      <c r="AT5" s="155"/>
      <c r="AU5" s="158"/>
      <c r="AV5" s="170"/>
      <c r="AW5" s="170"/>
      <c r="AX5" s="170"/>
    </row>
    <row r="6" spans="1:50" ht="16.5" customHeight="1">
      <c r="A6" s="181"/>
      <c r="B6" s="184"/>
      <c r="C6" s="187"/>
      <c r="D6" s="190"/>
      <c r="E6" s="190"/>
      <c r="F6" s="190"/>
      <c r="G6" s="190"/>
      <c r="H6" s="193"/>
      <c r="I6" s="173"/>
      <c r="J6" s="173"/>
      <c r="K6" s="173"/>
      <c r="L6" s="173"/>
      <c r="M6" s="163"/>
      <c r="N6" s="163"/>
      <c r="O6" s="168"/>
      <c r="P6" s="163"/>
      <c r="Q6" s="163"/>
      <c r="R6" s="168"/>
      <c r="S6" s="153"/>
      <c r="T6" s="161"/>
      <c r="U6" s="163"/>
      <c r="V6" s="168"/>
      <c r="W6" s="163"/>
      <c r="X6" s="163"/>
      <c r="Y6" s="168"/>
      <c r="Z6" s="163"/>
      <c r="AA6" s="163"/>
      <c r="AB6" s="168"/>
      <c r="AC6" s="163"/>
      <c r="AD6" s="163"/>
      <c r="AE6" s="168"/>
      <c r="AF6" s="156"/>
      <c r="AG6" s="156"/>
      <c r="AH6" s="156"/>
      <c r="AI6" s="159"/>
      <c r="AJ6" s="163"/>
      <c r="AK6" s="163"/>
      <c r="AL6" s="168"/>
      <c r="AM6" s="163"/>
      <c r="AN6" s="163"/>
      <c r="AO6" s="168"/>
      <c r="AP6" s="243"/>
      <c r="AQ6" s="243"/>
      <c r="AR6" s="168"/>
      <c r="AS6" s="156"/>
      <c r="AT6" s="156"/>
      <c r="AU6" s="159"/>
      <c r="AV6" s="170"/>
      <c r="AW6" s="170"/>
      <c r="AX6" s="170"/>
    </row>
    <row r="7" spans="1:50" ht="21.75" customHeight="1">
      <c r="A7" s="10">
        <v>13</v>
      </c>
      <c r="B7" s="43"/>
      <c r="C7" s="11">
        <v>2</v>
      </c>
      <c r="D7" s="12" t="s">
        <v>60</v>
      </c>
      <c r="E7" s="12" t="s">
        <v>61</v>
      </c>
      <c r="F7" s="13" t="s">
        <v>39</v>
      </c>
      <c r="G7" s="13" t="s">
        <v>62</v>
      </c>
      <c r="H7" s="12">
        <v>1958</v>
      </c>
      <c r="I7" s="12" t="s">
        <v>41</v>
      </c>
      <c r="J7" s="14" t="s">
        <v>42</v>
      </c>
      <c r="K7" s="14"/>
      <c r="L7" s="15"/>
      <c r="M7" s="16">
        <f>'[2]S5 KMU'!I2</f>
        <v>0.00018171296296296295</v>
      </c>
      <c r="N7" s="17">
        <f aca="true" t="shared" si="0" ref="N7:N53">ABS(M7-(TIMEVALUE("00:00:15")))</f>
        <v>8.10185185185183E-06</v>
      </c>
      <c r="O7" s="18">
        <f aca="true" t="shared" si="1" ref="O7:O53">N7*8640000</f>
        <v>69.99999999999982</v>
      </c>
      <c r="P7" s="16">
        <f>'[2]S6 KMU2'!I2</f>
        <v>0.00015358796296296296</v>
      </c>
      <c r="Q7" s="17">
        <f aca="true" t="shared" si="2" ref="Q7:Q53">ABS(P7-(TIMEVALUE("00:00:13")))</f>
        <v>3.124999999999981E-06</v>
      </c>
      <c r="R7" s="19">
        <f aca="true" t="shared" si="3" ref="R7:R53">Q7*8640000</f>
        <v>26.999999999999837</v>
      </c>
      <c r="S7" s="20">
        <f>'[2]final_okruh'!I2</f>
        <v>0.0013885879629629838</v>
      </c>
      <c r="T7" s="20">
        <f>'[2]final_okruh'!L2</f>
        <v>2.6041666666420937E-06</v>
      </c>
      <c r="U7" s="21">
        <f>'[2]final_okruh'!M2</f>
        <v>4.675925925901048E-06</v>
      </c>
      <c r="V7" s="19">
        <f>((T7+U7)*8640000)</f>
        <v>62.89999999957274</v>
      </c>
      <c r="W7" s="16">
        <f>'[2]KMU4'!I2</f>
        <v>0</v>
      </c>
      <c r="X7" s="17">
        <f aca="true" t="shared" si="4" ref="X7:X53">ABS(W7-(TIMEVALUE("00:00:12")))</f>
        <v>0.0001388888888888889</v>
      </c>
      <c r="Y7" s="18" t="s">
        <v>43</v>
      </c>
      <c r="Z7" s="16">
        <f>'[2]S9 KMU6'!I2</f>
        <v>0.00017511574074074077</v>
      </c>
      <c r="AA7" s="17">
        <f aca="true" t="shared" si="5" ref="AA7:AA53">ABS(Z7-(TIMEVALUE("00:00:15")))</f>
        <v>1.5046296296296476E-06</v>
      </c>
      <c r="AB7" s="18">
        <f>AA7*8640000</f>
        <v>13.000000000000156</v>
      </c>
      <c r="AC7" s="16">
        <f>'[2]KMU4'!O2</f>
        <v>0</v>
      </c>
      <c r="AD7" s="17">
        <f aca="true" t="shared" si="6" ref="AD7:AD53">ABS(AC7-(TIMEVALUE("00:00:12")))</f>
        <v>0.0001388888888888889</v>
      </c>
      <c r="AE7" s="18" t="s">
        <v>43</v>
      </c>
      <c r="AF7" s="18">
        <v>0</v>
      </c>
      <c r="AG7" s="18">
        <v>0</v>
      </c>
      <c r="AH7" s="18">
        <v>0</v>
      </c>
      <c r="AI7" s="18">
        <v>0</v>
      </c>
      <c r="AJ7" s="16">
        <f>'[2]S11 KMU1'!D2</f>
        <v>0.0001695601851851852</v>
      </c>
      <c r="AK7" s="17">
        <f aca="true" t="shared" si="7" ref="AK7:AK53">ABS(AJ7-(TIMEVALUE("00:00:15")))</f>
        <v>4.0509259259259285E-06</v>
      </c>
      <c r="AL7" s="18">
        <f aca="true" t="shared" si="8" ref="AL7:AL13">AK7*8640000</f>
        <v>35.00000000000002</v>
      </c>
      <c r="AM7" s="16">
        <f>'[2]S12 KMU2'!D2</f>
        <v>0.00015555555555555556</v>
      </c>
      <c r="AN7" s="17">
        <f aca="true" t="shared" si="9" ref="AN7:AN53">ABS(AM7-(TIMEVALUE("00:00:13")))</f>
        <v>5.092592592592589E-06</v>
      </c>
      <c r="AO7" s="18">
        <f aca="true" t="shared" si="10" ref="AO7:AO13">AN7*8640000</f>
        <v>43.999999999999964</v>
      </c>
      <c r="AP7" s="22">
        <f>'[2]S13 priemer'!I2</f>
        <v>0.00694458333333331</v>
      </c>
      <c r="AQ7" s="23">
        <f aca="true" t="shared" si="11" ref="AQ7:AQ53">ABS(AP7-(TIMEVALUE("00:10:00")))</f>
        <v>1.3888888886551265E-07</v>
      </c>
      <c r="AR7" s="18">
        <f aca="true" t="shared" si="12" ref="AR7:AR13">AQ7*8640000</f>
        <v>1.1999999997980293</v>
      </c>
      <c r="AS7" s="18">
        <v>0</v>
      </c>
      <c r="AT7" s="18">
        <v>0</v>
      </c>
      <c r="AU7" s="18">
        <v>0</v>
      </c>
      <c r="AV7" s="24">
        <f>O7+R7+V7+AB7+AF7+AG7+AH7+AI7</f>
        <v>172.89999999957257</v>
      </c>
      <c r="AW7" s="24">
        <f aca="true" t="shared" si="13" ref="AW7:AW13">AL7+AO7+AS7+AT7+AU7+AR7</f>
        <v>80.19999999979801</v>
      </c>
      <c r="AX7" s="24">
        <f aca="true" t="shared" si="14" ref="AX7:AX13">AV7+AW7</f>
        <v>253.0999999993706</v>
      </c>
    </row>
    <row r="8" spans="1:50" ht="21.75" customHeight="1">
      <c r="A8" s="26">
        <v>4</v>
      </c>
      <c r="B8" s="43"/>
      <c r="C8" s="11">
        <v>3</v>
      </c>
      <c r="D8" s="12" t="s">
        <v>44</v>
      </c>
      <c r="E8" s="12"/>
      <c r="F8" s="13" t="s">
        <v>39</v>
      </c>
      <c r="G8" s="13" t="s">
        <v>45</v>
      </c>
      <c r="H8" s="12">
        <v>1950</v>
      </c>
      <c r="I8" s="12" t="s">
        <v>41</v>
      </c>
      <c r="J8" s="14" t="s">
        <v>42</v>
      </c>
      <c r="K8" s="14" t="s">
        <v>42</v>
      </c>
      <c r="L8" s="15" t="s">
        <v>42</v>
      </c>
      <c r="M8" s="16">
        <f>'[2]S5 KMU'!I3</f>
        <v>0.0001679398148148148</v>
      </c>
      <c r="N8" s="17">
        <f t="shared" si="0"/>
        <v>5.671296296296316E-06</v>
      </c>
      <c r="O8" s="18">
        <f t="shared" si="1"/>
        <v>49.00000000000017</v>
      </c>
      <c r="P8" s="16">
        <f>'[2]S6 KMU2'!I3</f>
        <v>0.00015439814814814814</v>
      </c>
      <c r="Q8" s="17">
        <f t="shared" si="2"/>
        <v>3.935185185185161E-06</v>
      </c>
      <c r="R8" s="19">
        <f t="shared" si="3"/>
        <v>33.999999999999794</v>
      </c>
      <c r="S8" s="20">
        <f>'[2]final_okruh'!I3</f>
        <v>0.001494039351851828</v>
      </c>
      <c r="T8" s="20">
        <f>'[2]final_okruh'!L3</f>
        <v>1.8981481481605833E-06</v>
      </c>
      <c r="U8" s="21">
        <f>'[2]final_okruh'!M3</f>
        <v>1.0856481481469338E-05</v>
      </c>
      <c r="V8" s="19">
        <f>((T8+U8)*8640000)</f>
        <v>110.20000000000252</v>
      </c>
      <c r="W8" s="16">
        <f>'[2]KMU4'!I3</f>
        <v>0</v>
      </c>
      <c r="X8" s="17">
        <f t="shared" si="4"/>
        <v>0.0001388888888888889</v>
      </c>
      <c r="Y8" s="18" t="s">
        <v>43</v>
      </c>
      <c r="Z8" s="16">
        <f>'[2]S9 KMU6'!I3</f>
        <v>0.00017731481481481483</v>
      </c>
      <c r="AA8" s="17">
        <f t="shared" si="5"/>
        <v>3.7037037037037084E-06</v>
      </c>
      <c r="AB8" s="18">
        <f>AA8*8640000</f>
        <v>32.00000000000004</v>
      </c>
      <c r="AC8" s="16">
        <f>'[2]KMU4'!O3</f>
        <v>0</v>
      </c>
      <c r="AD8" s="17">
        <f t="shared" si="6"/>
        <v>0.0001388888888888889</v>
      </c>
      <c r="AE8" s="18" t="s">
        <v>43</v>
      </c>
      <c r="AF8" s="18">
        <v>0</v>
      </c>
      <c r="AG8" s="18">
        <v>0</v>
      </c>
      <c r="AH8" s="18">
        <v>0</v>
      </c>
      <c r="AI8" s="18">
        <v>0</v>
      </c>
      <c r="AJ8" s="16">
        <f>'[2]S11 KMU1'!D3</f>
        <v>0.00017662037037037036</v>
      </c>
      <c r="AK8" s="17">
        <f t="shared" si="7"/>
        <v>3.009259259259241E-06</v>
      </c>
      <c r="AL8" s="18">
        <f t="shared" si="8"/>
        <v>25.999999999999844</v>
      </c>
      <c r="AM8" s="16">
        <f>'[2]S12 KMU2'!D3</f>
        <v>0.00014479166666666666</v>
      </c>
      <c r="AN8" s="17">
        <f t="shared" si="9"/>
        <v>5.671296296296316E-06</v>
      </c>
      <c r="AO8" s="18">
        <f t="shared" si="10"/>
        <v>49.00000000000017</v>
      </c>
      <c r="AP8" s="22">
        <f>'[2]S13 priemer'!I3</f>
        <v>0.006935937499999989</v>
      </c>
      <c r="AQ8" s="23">
        <f t="shared" si="11"/>
        <v>8.506944444455072E-06</v>
      </c>
      <c r="AR8" s="18">
        <f t="shared" si="12"/>
        <v>73.50000000009183</v>
      </c>
      <c r="AS8" s="18">
        <v>0</v>
      </c>
      <c r="AT8" s="18">
        <v>0</v>
      </c>
      <c r="AU8" s="18">
        <v>0</v>
      </c>
      <c r="AV8" s="24">
        <f>O8+R8+V8+AB8+AF8+AG8+AH8+AI8</f>
        <v>225.20000000000255</v>
      </c>
      <c r="AW8" s="24">
        <f t="shared" si="13"/>
        <v>148.50000000009186</v>
      </c>
      <c r="AX8" s="24">
        <f t="shared" si="14"/>
        <v>373.7000000000944</v>
      </c>
    </row>
    <row r="9" spans="1:50" ht="21.75" customHeight="1">
      <c r="A9" s="10">
        <v>22</v>
      </c>
      <c r="B9" s="43"/>
      <c r="C9" s="11">
        <v>4</v>
      </c>
      <c r="D9" s="12" t="s">
        <v>38</v>
      </c>
      <c r="E9" s="12" t="s">
        <v>201</v>
      </c>
      <c r="F9" s="13" t="s">
        <v>39</v>
      </c>
      <c r="G9" s="13" t="s">
        <v>40</v>
      </c>
      <c r="H9" s="12">
        <v>1972</v>
      </c>
      <c r="I9" s="12" t="s">
        <v>41</v>
      </c>
      <c r="J9" s="14" t="s">
        <v>42</v>
      </c>
      <c r="K9" s="14" t="s">
        <v>42</v>
      </c>
      <c r="L9" s="15" t="s">
        <v>42</v>
      </c>
      <c r="M9" s="16">
        <f>'[2]S5 KMU'!I4</f>
        <v>0.0001728009259259259</v>
      </c>
      <c r="N9" s="17">
        <f t="shared" si="0"/>
        <v>8.101851851852074E-07</v>
      </c>
      <c r="O9" s="18">
        <f t="shared" si="1"/>
        <v>7.000000000000192</v>
      </c>
      <c r="P9" s="16">
        <f>'[2]S6 KMU2'!I4</f>
        <v>0.00015266203703703703</v>
      </c>
      <c r="Q9" s="17">
        <f t="shared" si="2"/>
        <v>2.1990740740740608E-06</v>
      </c>
      <c r="R9" s="19">
        <f t="shared" si="3"/>
        <v>18.999999999999886</v>
      </c>
      <c r="S9" s="20">
        <f>'[2]final_okruh'!I4</f>
        <v>0.0022671180555555726</v>
      </c>
      <c r="T9" s="20">
        <f>'[2]final_okruh'!L4</f>
        <v>5.7638888888433826E-06</v>
      </c>
      <c r="U9" s="21">
        <f>'[2]final_okruh'!M4</f>
        <v>6.134259259438224E-07</v>
      </c>
      <c r="V9" s="19">
        <f>((T9+U9)*8640000)</f>
        <v>55.09999999976145</v>
      </c>
      <c r="W9" s="16">
        <f>'[2]KMU4'!I4</f>
        <v>0</v>
      </c>
      <c r="X9" s="17">
        <f t="shared" si="4"/>
        <v>0.0001388888888888889</v>
      </c>
      <c r="Y9" s="18" t="s">
        <v>43</v>
      </c>
      <c r="Z9" s="16">
        <f>'[2]S9 KMU6'!I4</f>
        <v>0.00017673611111111113</v>
      </c>
      <c r="AA9" s="17">
        <f t="shared" si="5"/>
        <v>3.125000000000008E-06</v>
      </c>
      <c r="AB9" s="18">
        <f>AA9*8640000</f>
        <v>27.00000000000007</v>
      </c>
      <c r="AC9" s="16">
        <f>'[2]KMU4'!O4</f>
        <v>0</v>
      </c>
      <c r="AD9" s="17">
        <f t="shared" si="6"/>
        <v>0.0001388888888888889</v>
      </c>
      <c r="AE9" s="18" t="s">
        <v>43</v>
      </c>
      <c r="AF9" s="18">
        <v>0</v>
      </c>
      <c r="AG9" s="18">
        <v>0</v>
      </c>
      <c r="AH9" s="18">
        <v>0</v>
      </c>
      <c r="AI9" s="18">
        <v>0</v>
      </c>
      <c r="AJ9" s="16">
        <f>'[2]S11 KMU1'!D4</f>
        <v>0.000171875</v>
      </c>
      <c r="AK9" s="17">
        <f t="shared" si="7"/>
        <v>1.7361111111111277E-06</v>
      </c>
      <c r="AL9" s="18">
        <f t="shared" si="8"/>
        <v>15.000000000000144</v>
      </c>
      <c r="AM9" s="16">
        <f>'[2]S12 KMU2'!D4</f>
        <v>0.0001488425925925926</v>
      </c>
      <c r="AN9" s="17">
        <f t="shared" si="9"/>
        <v>1.6203703703703877E-06</v>
      </c>
      <c r="AO9" s="18">
        <f t="shared" si="10"/>
        <v>14.00000000000015</v>
      </c>
      <c r="AP9" s="22">
        <f>'[2]S13 priemer'!I4</f>
        <v>0.006943252314814852</v>
      </c>
      <c r="AQ9" s="23">
        <f t="shared" si="11"/>
        <v>1.1921296295923367E-06</v>
      </c>
      <c r="AR9" s="18">
        <f t="shared" si="12"/>
        <v>10.29999999967779</v>
      </c>
      <c r="AS9" s="18">
        <v>0</v>
      </c>
      <c r="AT9" s="18">
        <v>0</v>
      </c>
      <c r="AU9" s="18">
        <v>0</v>
      </c>
      <c r="AV9" s="24">
        <f>O9+R9+V9+AB9+AF9+AG9+AH9+AI9</f>
        <v>108.09999999976161</v>
      </c>
      <c r="AW9" s="24">
        <f t="shared" si="13"/>
        <v>39.29999999967808</v>
      </c>
      <c r="AX9" s="24">
        <f t="shared" si="14"/>
        <v>147.39999999943967</v>
      </c>
    </row>
    <row r="10" spans="1:50" ht="21.75" customHeight="1">
      <c r="A10" s="27"/>
      <c r="B10" s="43"/>
      <c r="C10" s="11">
        <v>5</v>
      </c>
      <c r="D10" s="12" t="s">
        <v>92</v>
      </c>
      <c r="E10" s="12" t="s">
        <v>93</v>
      </c>
      <c r="F10" s="13" t="s">
        <v>39</v>
      </c>
      <c r="G10" s="13" t="s">
        <v>94</v>
      </c>
      <c r="H10" s="12">
        <v>1930</v>
      </c>
      <c r="I10" s="12" t="s">
        <v>41</v>
      </c>
      <c r="J10" s="14" t="s">
        <v>95</v>
      </c>
      <c r="K10" s="14"/>
      <c r="L10" s="15"/>
      <c r="M10" s="16">
        <f>'[2]S5 KMU'!I5</f>
        <v>0</v>
      </c>
      <c r="N10" s="17">
        <f t="shared" si="0"/>
        <v>0.00017361111111111112</v>
      </c>
      <c r="O10" s="18">
        <f t="shared" si="1"/>
        <v>1500</v>
      </c>
      <c r="P10" s="16">
        <f>'[2]S6 KMU2'!I5</f>
        <v>0</v>
      </c>
      <c r="Q10" s="17">
        <f t="shared" si="2"/>
        <v>0.00015046296296296297</v>
      </c>
      <c r="R10" s="19">
        <f t="shared" si="3"/>
        <v>1300</v>
      </c>
      <c r="S10" s="20">
        <f>'[2]final_okruh'!I5</f>
        <v>0</v>
      </c>
      <c r="T10" s="20">
        <f>'[2]final_okruh'!L5</f>
        <v>0</v>
      </c>
      <c r="U10" s="21">
        <f>'[2]final_okruh'!M5</f>
        <v>0</v>
      </c>
      <c r="V10" s="19" t="s">
        <v>96</v>
      </c>
      <c r="W10" s="16">
        <f>'[2]KMU4'!I5</f>
        <v>0</v>
      </c>
      <c r="X10" s="17">
        <f t="shared" si="4"/>
        <v>0.0001388888888888889</v>
      </c>
      <c r="Y10" s="18" t="s">
        <v>43</v>
      </c>
      <c r="Z10" s="16">
        <f>'[2]S9 KMU6'!I5</f>
        <v>0</v>
      </c>
      <c r="AA10" s="17">
        <f t="shared" si="5"/>
        <v>0.00017361111111111112</v>
      </c>
      <c r="AB10" s="18">
        <v>199</v>
      </c>
      <c r="AC10" s="16">
        <f>'[2]KMU4'!O5</f>
        <v>0</v>
      </c>
      <c r="AD10" s="17">
        <f t="shared" si="6"/>
        <v>0.0001388888888888889</v>
      </c>
      <c r="AE10" s="18" t="s">
        <v>43</v>
      </c>
      <c r="AF10" s="18">
        <v>0</v>
      </c>
      <c r="AG10" s="18">
        <v>0</v>
      </c>
      <c r="AH10" s="18">
        <v>100</v>
      </c>
      <c r="AI10" s="18">
        <v>0</v>
      </c>
      <c r="AJ10" s="16">
        <f>'[2]S11 KMU1'!D5</f>
        <v>0.00015763888888888888</v>
      </c>
      <c r="AK10" s="17">
        <f t="shared" si="7"/>
        <v>1.5972222222222234E-05</v>
      </c>
      <c r="AL10" s="18">
        <f t="shared" si="8"/>
        <v>138.0000000000001</v>
      </c>
      <c r="AM10" s="16">
        <f>'[2]S12 KMU2'!D5</f>
        <v>0.00015324074074074076</v>
      </c>
      <c r="AN10" s="17">
        <f t="shared" si="9"/>
        <v>2.777777777777788E-06</v>
      </c>
      <c r="AO10" s="18">
        <f t="shared" si="10"/>
        <v>24.00000000000009</v>
      </c>
      <c r="AP10" s="22">
        <f>'[2]S13 priemer'!I5</f>
        <v>0.006981620370370312</v>
      </c>
      <c r="AQ10" s="23">
        <f t="shared" si="11"/>
        <v>3.717592592586763E-05</v>
      </c>
      <c r="AR10" s="18">
        <f t="shared" si="12"/>
        <v>321.19999999949636</v>
      </c>
      <c r="AS10" s="18">
        <v>0</v>
      </c>
      <c r="AT10" s="18">
        <v>0</v>
      </c>
      <c r="AU10" s="18">
        <v>0</v>
      </c>
      <c r="AV10" s="24">
        <v>5332</v>
      </c>
      <c r="AW10" s="24">
        <f t="shared" si="13"/>
        <v>483.1999999994965</v>
      </c>
      <c r="AX10" s="24">
        <f t="shared" si="14"/>
        <v>5815.199999999497</v>
      </c>
    </row>
    <row r="11" spans="1:50" ht="21.75" customHeight="1">
      <c r="A11" s="10">
        <v>10</v>
      </c>
      <c r="B11" s="43"/>
      <c r="C11" s="11">
        <v>8</v>
      </c>
      <c r="D11" s="13" t="s">
        <v>83</v>
      </c>
      <c r="E11" s="12" t="s">
        <v>84</v>
      </c>
      <c r="F11" s="13" t="s">
        <v>39</v>
      </c>
      <c r="G11" s="13" t="s">
        <v>85</v>
      </c>
      <c r="H11" s="13">
        <v>1960</v>
      </c>
      <c r="I11" s="12" t="s">
        <v>41</v>
      </c>
      <c r="J11" s="14" t="s">
        <v>42</v>
      </c>
      <c r="K11" s="14" t="s">
        <v>42</v>
      </c>
      <c r="L11" s="15" t="s">
        <v>42</v>
      </c>
      <c r="M11" s="16">
        <f>'[2]S5 KMU'!I6</f>
        <v>0.0001574074074074074</v>
      </c>
      <c r="N11" s="17">
        <f t="shared" si="0"/>
        <v>1.6203703703703714E-05</v>
      </c>
      <c r="O11" s="18">
        <f t="shared" si="1"/>
        <v>140.00000000000009</v>
      </c>
      <c r="P11" s="16">
        <f>'[2]S6 KMU2'!I6</f>
        <v>0.00015173611111111111</v>
      </c>
      <c r="Q11" s="17">
        <f t="shared" si="2"/>
        <v>1.2731481481481404E-06</v>
      </c>
      <c r="R11" s="19">
        <f t="shared" si="3"/>
        <v>10.999999999999934</v>
      </c>
      <c r="S11" s="20">
        <f>'[2]final_okruh'!I6</f>
        <v>0.001816805555555523</v>
      </c>
      <c r="T11" s="20">
        <f>'[2]final_okruh'!L6</f>
        <v>1.8402777777204449E-06</v>
      </c>
      <c r="U11" s="21">
        <f>'[2]final_okruh'!M6</f>
        <v>1.8564814814825414E-05</v>
      </c>
      <c r="V11" s="19">
        <f>((T11+U11)*8640000)</f>
        <v>176.29999999959622</v>
      </c>
      <c r="W11" s="16">
        <f>'[2]KMU4'!I6</f>
        <v>0</v>
      </c>
      <c r="X11" s="17">
        <f t="shared" si="4"/>
        <v>0.0001388888888888889</v>
      </c>
      <c r="Y11" s="18" t="s">
        <v>43</v>
      </c>
      <c r="Z11" s="16">
        <f>'[2]S9 KMU6'!I6</f>
        <v>0.00017245370370370372</v>
      </c>
      <c r="AA11" s="17">
        <f t="shared" si="5"/>
        <v>1.1574074074074004E-06</v>
      </c>
      <c r="AB11" s="18">
        <f>AA11*8640000</f>
        <v>9.99999999999994</v>
      </c>
      <c r="AC11" s="16">
        <f>'[2]KMU4'!O6</f>
        <v>0</v>
      </c>
      <c r="AD11" s="17">
        <f t="shared" si="6"/>
        <v>0.0001388888888888889</v>
      </c>
      <c r="AE11" s="18" t="s">
        <v>43</v>
      </c>
      <c r="AF11" s="18">
        <v>0</v>
      </c>
      <c r="AG11" s="18">
        <v>0</v>
      </c>
      <c r="AH11" s="18">
        <v>0</v>
      </c>
      <c r="AI11" s="18">
        <v>0</v>
      </c>
      <c r="AJ11" s="16">
        <f>'[2]S11 KMU1'!D6</f>
        <v>0.00017523148148148148</v>
      </c>
      <c r="AK11" s="17">
        <f t="shared" si="7"/>
        <v>1.6203703703703606E-06</v>
      </c>
      <c r="AL11" s="18">
        <f t="shared" si="8"/>
        <v>13.999999999999915</v>
      </c>
      <c r="AM11" s="16">
        <f>'[2]S12 KMU2'!D6</f>
        <v>0.00015844907407407406</v>
      </c>
      <c r="AN11" s="17">
        <f t="shared" si="9"/>
        <v>7.98611111111109E-06</v>
      </c>
      <c r="AO11" s="18">
        <f t="shared" si="10"/>
        <v>68.99999999999982</v>
      </c>
      <c r="AP11" s="22">
        <f>'[2]S13 priemer'!I6</f>
        <v>0.006889606481481458</v>
      </c>
      <c r="AQ11" s="23">
        <f t="shared" si="11"/>
        <v>5.483796296298568E-05</v>
      </c>
      <c r="AR11" s="18">
        <f t="shared" si="12"/>
        <v>473.8000000001963</v>
      </c>
      <c r="AS11" s="18">
        <v>0</v>
      </c>
      <c r="AT11" s="18">
        <v>0</v>
      </c>
      <c r="AU11" s="18">
        <v>0</v>
      </c>
      <c r="AV11" s="24">
        <f>O11+R11+V11+AB11+AF11+AG11+AH11+AI11</f>
        <v>337.2999999995962</v>
      </c>
      <c r="AW11" s="24">
        <f t="shared" si="13"/>
        <v>556.8000000001961</v>
      </c>
      <c r="AX11" s="24">
        <f t="shared" si="14"/>
        <v>894.0999999997923</v>
      </c>
    </row>
    <row r="12" spans="1:50" ht="21.75" customHeight="1">
      <c r="A12" s="26">
        <v>5</v>
      </c>
      <c r="B12" s="43"/>
      <c r="C12" s="11">
        <v>13</v>
      </c>
      <c r="D12" s="12" t="s">
        <v>57</v>
      </c>
      <c r="E12" s="12"/>
      <c r="F12" s="12" t="s">
        <v>58</v>
      </c>
      <c r="G12" s="12" t="s">
        <v>59</v>
      </c>
      <c r="H12" s="12">
        <v>1984</v>
      </c>
      <c r="I12" s="12" t="s">
        <v>41</v>
      </c>
      <c r="J12" s="14" t="s">
        <v>42</v>
      </c>
      <c r="K12" s="14" t="s">
        <v>42</v>
      </c>
      <c r="L12" s="15" t="s">
        <v>42</v>
      </c>
      <c r="M12" s="16">
        <f>'[2]S5 KMU'!I7</f>
        <v>0.00018136574074074073</v>
      </c>
      <c r="N12" s="17">
        <f t="shared" si="0"/>
        <v>7.75462962962961E-06</v>
      </c>
      <c r="O12" s="18">
        <f t="shared" si="1"/>
        <v>66.99999999999983</v>
      </c>
      <c r="P12" s="16">
        <f>'[2]S6 KMU2'!I7</f>
        <v>0.0001625</v>
      </c>
      <c r="Q12" s="17">
        <f t="shared" si="2"/>
        <v>1.2037037037037018E-05</v>
      </c>
      <c r="R12" s="19">
        <f t="shared" si="3"/>
        <v>103.99999999999984</v>
      </c>
      <c r="S12" s="20">
        <f>'[2]final_okruh'!I7</f>
        <v>0.0013887384259259061</v>
      </c>
      <c r="T12" s="20">
        <f>'[2]final_okruh'!L7</f>
        <v>2.270833333328781E-05</v>
      </c>
      <c r="U12" s="21">
        <f>'[2]final_okruh'!M7</f>
        <v>2.8819444444772024E-06</v>
      </c>
      <c r="V12" s="19">
        <f>((T12+U12)*8640000)</f>
        <v>221.09999999988972</v>
      </c>
      <c r="W12" s="16">
        <f>'[2]KMU4'!I7</f>
        <v>0</v>
      </c>
      <c r="X12" s="17">
        <f t="shared" si="4"/>
        <v>0.0001388888888888889</v>
      </c>
      <c r="Y12" s="18" t="s">
        <v>43</v>
      </c>
      <c r="Z12" s="16">
        <f>'[2]S9 KMU6'!I7</f>
        <v>0.00017731481481481483</v>
      </c>
      <c r="AA12" s="17">
        <f t="shared" si="5"/>
        <v>3.7037037037037084E-06</v>
      </c>
      <c r="AB12" s="18">
        <f>AA12*8640000</f>
        <v>32.00000000000004</v>
      </c>
      <c r="AC12" s="16">
        <f>'[2]KMU4'!O7</f>
        <v>0</v>
      </c>
      <c r="AD12" s="17">
        <f t="shared" si="6"/>
        <v>0.0001388888888888889</v>
      </c>
      <c r="AE12" s="18" t="s">
        <v>43</v>
      </c>
      <c r="AF12" s="18">
        <v>0</v>
      </c>
      <c r="AG12" s="18">
        <v>0</v>
      </c>
      <c r="AH12" s="18">
        <v>0</v>
      </c>
      <c r="AI12" s="18">
        <v>0</v>
      </c>
      <c r="AJ12" s="16">
        <f>'[2]S11 KMU1'!D7</f>
        <v>0.00018518518518518518</v>
      </c>
      <c r="AK12" s="17">
        <f t="shared" si="7"/>
        <v>1.1574074074074058E-05</v>
      </c>
      <c r="AL12" s="18">
        <f t="shared" si="8"/>
        <v>99.99999999999986</v>
      </c>
      <c r="AM12" s="16">
        <f>'[2]S12 KMU2'!D7</f>
        <v>0.0001537037037037037</v>
      </c>
      <c r="AN12" s="17">
        <f t="shared" si="9"/>
        <v>3.240740740740721E-06</v>
      </c>
      <c r="AO12" s="18">
        <f t="shared" si="10"/>
        <v>27.99999999999983</v>
      </c>
      <c r="AP12" s="22">
        <f>'[2]S13 priemer'!I7</f>
        <v>0.006943217592592588</v>
      </c>
      <c r="AQ12" s="23">
        <f t="shared" si="11"/>
        <v>1.2268518518564198E-06</v>
      </c>
      <c r="AR12" s="18">
        <f t="shared" si="12"/>
        <v>10.600000000039467</v>
      </c>
      <c r="AS12" s="18">
        <v>0</v>
      </c>
      <c r="AT12" s="18">
        <v>0</v>
      </c>
      <c r="AU12" s="18">
        <v>0</v>
      </c>
      <c r="AV12" s="24">
        <f>O12+R12+V12+AB12+AF12+AG12+AH12+AI12</f>
        <v>424.09999999988946</v>
      </c>
      <c r="AW12" s="24">
        <f t="shared" si="13"/>
        <v>138.60000000003916</v>
      </c>
      <c r="AX12" s="24">
        <f t="shared" si="14"/>
        <v>562.6999999999287</v>
      </c>
    </row>
    <row r="13" spans="1:50" ht="21.75" customHeight="1">
      <c r="A13" s="10">
        <v>1</v>
      </c>
      <c r="B13" s="43"/>
      <c r="C13" s="11">
        <v>14</v>
      </c>
      <c r="D13" s="12" t="s">
        <v>46</v>
      </c>
      <c r="E13" s="12" t="s">
        <v>47</v>
      </c>
      <c r="F13" s="12" t="s">
        <v>39</v>
      </c>
      <c r="G13" s="13" t="s">
        <v>48</v>
      </c>
      <c r="H13" s="12">
        <v>1941</v>
      </c>
      <c r="I13" s="12" t="s">
        <v>41</v>
      </c>
      <c r="J13" s="14" t="s">
        <v>42</v>
      </c>
      <c r="K13" s="14" t="s">
        <v>42</v>
      </c>
      <c r="L13" s="15" t="s">
        <v>42</v>
      </c>
      <c r="M13" s="16">
        <f>'[2]S5 KMU'!I8</f>
        <v>0.00019560185185185186</v>
      </c>
      <c r="N13" s="17">
        <f t="shared" si="0"/>
        <v>2.1990740740740743E-05</v>
      </c>
      <c r="O13" s="18">
        <f t="shared" si="1"/>
        <v>190.00000000000003</v>
      </c>
      <c r="P13" s="16">
        <f>'[2]S6 KMU2'!I8</f>
        <v>0.00014652777777777779</v>
      </c>
      <c r="Q13" s="17">
        <f t="shared" si="2"/>
        <v>3.9351851851851885E-06</v>
      </c>
      <c r="R13" s="19">
        <f t="shared" si="3"/>
        <v>34.00000000000003</v>
      </c>
      <c r="S13" s="20">
        <f>'[2]final_okruh'!I8</f>
        <v>0.0015052430555555496</v>
      </c>
      <c r="T13" s="20">
        <f>'[2]final_okruh'!L8</f>
        <v>1.342592592545877E-06</v>
      </c>
      <c r="U13" s="21">
        <f>'[2]final_okruh'!M8</f>
        <v>2.0289351851832116E-05</v>
      </c>
      <c r="V13" s="19">
        <f>((T13+U13)*8640000)</f>
        <v>186.89999999942586</v>
      </c>
      <c r="W13" s="16">
        <f>'[2]KMU4'!I8</f>
        <v>0</v>
      </c>
      <c r="X13" s="17">
        <f t="shared" si="4"/>
        <v>0.0001388888888888889</v>
      </c>
      <c r="Y13" s="18" t="s">
        <v>43</v>
      </c>
      <c r="Z13" s="16">
        <f>'[2]S9 KMU6'!I8</f>
        <v>0.00017245370370370372</v>
      </c>
      <c r="AA13" s="17">
        <f t="shared" si="5"/>
        <v>1.1574074074074004E-06</v>
      </c>
      <c r="AB13" s="18">
        <f>AA13*8640000</f>
        <v>9.99999999999994</v>
      </c>
      <c r="AC13" s="16">
        <f>'[2]KMU4'!O8</f>
        <v>0</v>
      </c>
      <c r="AD13" s="17">
        <f t="shared" si="6"/>
        <v>0.0001388888888888889</v>
      </c>
      <c r="AE13" s="18" t="s">
        <v>43</v>
      </c>
      <c r="AF13" s="18">
        <v>0</v>
      </c>
      <c r="AG13" s="18">
        <v>0</v>
      </c>
      <c r="AH13" s="18">
        <v>0</v>
      </c>
      <c r="AI13" s="18">
        <v>0</v>
      </c>
      <c r="AJ13" s="16">
        <f>'[2]S11 KMU1'!D8</f>
        <v>0.00016296296296296295</v>
      </c>
      <c r="AK13" s="17">
        <f t="shared" si="7"/>
        <v>1.0648148148148165E-05</v>
      </c>
      <c r="AL13" s="18">
        <f t="shared" si="8"/>
        <v>92.00000000000014</v>
      </c>
      <c r="AM13" s="16">
        <f>'[2]S12 KMU2'!D8</f>
        <v>0.00015254629629629627</v>
      </c>
      <c r="AN13" s="17">
        <f t="shared" si="9"/>
        <v>2.0833333333332936E-06</v>
      </c>
      <c r="AO13" s="18">
        <f t="shared" si="10"/>
        <v>17.999999999999655</v>
      </c>
      <c r="AP13" s="22">
        <f>'[2]S13 priemer'!I8</f>
        <v>0.006954293981481452</v>
      </c>
      <c r="AQ13" s="23">
        <f t="shared" si="11"/>
        <v>9.849537037007888E-06</v>
      </c>
      <c r="AR13" s="18">
        <f t="shared" si="12"/>
        <v>85.09999999974815</v>
      </c>
      <c r="AS13" s="18">
        <v>0</v>
      </c>
      <c r="AT13" s="18">
        <v>0</v>
      </c>
      <c r="AU13" s="18">
        <v>0</v>
      </c>
      <c r="AV13" s="24">
        <f>O13+R13+V13+AB13+AF13+AG13+AH13+AI13</f>
        <v>420.89999999942586</v>
      </c>
      <c r="AW13" s="24">
        <f t="shared" si="13"/>
        <v>195.09999999974795</v>
      </c>
      <c r="AX13" s="24">
        <f t="shared" si="14"/>
        <v>615.9999999991738</v>
      </c>
    </row>
    <row r="14" spans="1:50" ht="21.75" customHeight="1">
      <c r="A14" s="26">
        <v>3</v>
      </c>
      <c r="B14" s="43"/>
      <c r="C14" s="11">
        <v>16</v>
      </c>
      <c r="D14" s="12" t="s">
        <v>142</v>
      </c>
      <c r="E14" s="12" t="s">
        <v>143</v>
      </c>
      <c r="F14" s="13" t="s">
        <v>39</v>
      </c>
      <c r="G14" s="13" t="s">
        <v>144</v>
      </c>
      <c r="H14" s="12">
        <v>1961</v>
      </c>
      <c r="I14" s="12" t="s">
        <v>41</v>
      </c>
      <c r="J14" s="14" t="s">
        <v>42</v>
      </c>
      <c r="K14" s="14" t="s">
        <v>42</v>
      </c>
      <c r="L14" s="15" t="s">
        <v>42</v>
      </c>
      <c r="M14" s="16">
        <f>'[2]S5 KMU'!I9</f>
        <v>0</v>
      </c>
      <c r="N14" s="17">
        <f t="shared" si="0"/>
        <v>0.00017361111111111112</v>
      </c>
      <c r="O14" s="18">
        <f t="shared" si="1"/>
        <v>1500</v>
      </c>
      <c r="P14" s="16">
        <f>'[2]S6 KMU2'!I9</f>
        <v>0</v>
      </c>
      <c r="Q14" s="17">
        <f t="shared" si="2"/>
        <v>0.00015046296296296297</v>
      </c>
      <c r="R14" s="19">
        <f t="shared" si="3"/>
        <v>1300</v>
      </c>
      <c r="S14" s="20">
        <f>'[2]final_okruh'!I9</f>
        <v>0</v>
      </c>
      <c r="T14" s="20">
        <f>'[2]final_okruh'!L9</f>
        <v>0</v>
      </c>
      <c r="U14" s="21">
        <f>'[2]final_okruh'!M9</f>
        <v>0</v>
      </c>
      <c r="V14" s="19" t="s">
        <v>96</v>
      </c>
      <c r="W14" s="16">
        <f>'[2]KMU4'!I9</f>
        <v>0</v>
      </c>
      <c r="X14" s="17">
        <f t="shared" si="4"/>
        <v>0.0001388888888888889</v>
      </c>
      <c r="Y14" s="18" t="s">
        <v>43</v>
      </c>
      <c r="Z14" s="16">
        <f>'[2]S9 KMU6'!I9</f>
        <v>0</v>
      </c>
      <c r="AA14" s="17">
        <f t="shared" si="5"/>
        <v>0.00017361111111111112</v>
      </c>
      <c r="AB14" s="18">
        <v>199</v>
      </c>
      <c r="AC14" s="16">
        <f>'[2]KMU4'!O9</f>
        <v>0</v>
      </c>
      <c r="AD14" s="17">
        <f t="shared" si="6"/>
        <v>0.0001388888888888889</v>
      </c>
      <c r="AE14" s="18" t="s">
        <v>43</v>
      </c>
      <c r="AF14" s="18">
        <v>0</v>
      </c>
      <c r="AG14" s="18">
        <v>0</v>
      </c>
      <c r="AH14" s="18">
        <v>100</v>
      </c>
      <c r="AI14" s="18">
        <v>0</v>
      </c>
      <c r="AJ14" s="16">
        <f>'[2]S11 KMU1'!D9</f>
        <v>0</v>
      </c>
      <c r="AK14" s="17">
        <f t="shared" si="7"/>
        <v>0.00017361111111111112</v>
      </c>
      <c r="AL14" s="18" t="s">
        <v>96</v>
      </c>
      <c r="AM14" s="16">
        <f>'[2]S12 KMU2'!D9</f>
        <v>0</v>
      </c>
      <c r="AN14" s="17">
        <f t="shared" si="9"/>
        <v>0.00015046296296296297</v>
      </c>
      <c r="AO14" s="18" t="s">
        <v>96</v>
      </c>
      <c r="AP14" s="22">
        <f>'[2]S13 priemer'!I9</f>
        <v>0</v>
      </c>
      <c r="AQ14" s="23">
        <f t="shared" si="11"/>
        <v>0.006944444444444444</v>
      </c>
      <c r="AR14" s="18" t="s">
        <v>96</v>
      </c>
      <c r="AS14" s="18">
        <v>0</v>
      </c>
      <c r="AT14" s="18">
        <v>0</v>
      </c>
      <c r="AU14" s="18">
        <v>0</v>
      </c>
      <c r="AV14" s="24" t="s">
        <v>96</v>
      </c>
      <c r="AW14" s="24" t="s">
        <v>96</v>
      </c>
      <c r="AX14" s="24" t="s">
        <v>96</v>
      </c>
    </row>
    <row r="15" spans="1:50" ht="21.75" customHeight="1">
      <c r="A15" s="27"/>
      <c r="B15" s="43"/>
      <c r="C15" s="11">
        <v>20</v>
      </c>
      <c r="D15" s="12" t="s">
        <v>49</v>
      </c>
      <c r="E15" s="12" t="s">
        <v>50</v>
      </c>
      <c r="F15" s="13" t="s">
        <v>39</v>
      </c>
      <c r="G15" s="13" t="s">
        <v>51</v>
      </c>
      <c r="H15" s="12">
        <v>1962</v>
      </c>
      <c r="I15" s="12" t="s">
        <v>41</v>
      </c>
      <c r="J15" s="14" t="s">
        <v>42</v>
      </c>
      <c r="K15" s="14" t="s">
        <v>42</v>
      </c>
      <c r="L15" s="15" t="s">
        <v>42</v>
      </c>
      <c r="M15" s="16">
        <f>'[2]S5 KMU'!I10</f>
        <v>0.00018136574074074073</v>
      </c>
      <c r="N15" s="17">
        <f t="shared" si="0"/>
        <v>7.75462962962961E-06</v>
      </c>
      <c r="O15" s="18">
        <f t="shared" si="1"/>
        <v>66.99999999999983</v>
      </c>
      <c r="P15" s="16">
        <f>'[2]S6 KMU2'!I10</f>
        <v>0.0001550925925925926</v>
      </c>
      <c r="Q15" s="17">
        <f t="shared" si="2"/>
        <v>4.629629629629629E-06</v>
      </c>
      <c r="R15" s="19">
        <f t="shared" si="3"/>
        <v>39.99999999999999</v>
      </c>
      <c r="S15" s="20">
        <f>'[2]final_okruh'!I10</f>
        <v>0.0017009490740740874</v>
      </c>
      <c r="T15" s="20">
        <f>'[2]final_okruh'!L10</f>
        <v>3.749999999969056E-06</v>
      </c>
      <c r="U15" s="21">
        <f>'[2]final_okruh'!M10</f>
        <v>1.19560185184997E-05</v>
      </c>
      <c r="V15" s="19">
        <f>((T15+U15)*8640000)</f>
        <v>135.69999999957005</v>
      </c>
      <c r="W15" s="16">
        <f>'[2]KMU4'!I11</f>
        <v>0</v>
      </c>
      <c r="X15" s="17">
        <f t="shared" si="4"/>
        <v>0.0001388888888888889</v>
      </c>
      <c r="Y15" s="18" t="s">
        <v>43</v>
      </c>
      <c r="Z15" s="16">
        <f>'[2]S9 KMU6'!I10</f>
        <v>0.00018217592592592593</v>
      </c>
      <c r="AA15" s="17">
        <f t="shared" si="5"/>
        <v>8.564814814814817E-06</v>
      </c>
      <c r="AB15" s="18">
        <f>AA15*8640000</f>
        <v>74.00000000000001</v>
      </c>
      <c r="AC15" s="16">
        <f>'[2]KMU4'!O11</f>
        <v>0</v>
      </c>
      <c r="AD15" s="17">
        <f t="shared" si="6"/>
        <v>0.0001388888888888889</v>
      </c>
      <c r="AE15" s="18" t="s">
        <v>43</v>
      </c>
      <c r="AF15" s="18">
        <v>0</v>
      </c>
      <c r="AG15" s="18">
        <v>0</v>
      </c>
      <c r="AH15" s="18">
        <v>0</v>
      </c>
      <c r="AI15" s="18">
        <v>0</v>
      </c>
      <c r="AJ15" s="16">
        <f>'[2]S11 KMU1'!D10</f>
        <v>0.00015937499999999998</v>
      </c>
      <c r="AK15" s="17">
        <f t="shared" si="7"/>
        <v>1.4236111111111133E-05</v>
      </c>
      <c r="AL15" s="18">
        <f aca="true" t="shared" si="15" ref="AL15:AL34">AK15*8640000</f>
        <v>123.0000000000002</v>
      </c>
      <c r="AM15" s="16">
        <f>'[2]S12 KMU2'!D10</f>
        <v>0.0001488425925925926</v>
      </c>
      <c r="AN15" s="17">
        <f t="shared" si="9"/>
        <v>1.6203703703703877E-06</v>
      </c>
      <c r="AO15" s="18">
        <f aca="true" t="shared" si="16" ref="AO15:AO34">AN15*8640000</f>
        <v>14.00000000000015</v>
      </c>
      <c r="AP15" s="22">
        <f>'[2]S13 priemer'!I10</f>
        <v>0.006922152777777746</v>
      </c>
      <c r="AQ15" s="23">
        <f t="shared" si="11"/>
        <v>2.2291666666698212E-05</v>
      </c>
      <c r="AR15" s="18">
        <f>AQ15*8640000</f>
        <v>192.60000000027256</v>
      </c>
      <c r="AS15" s="18">
        <v>0</v>
      </c>
      <c r="AT15" s="18">
        <v>0</v>
      </c>
      <c r="AU15" s="18">
        <v>0</v>
      </c>
      <c r="AV15" s="24">
        <f aca="true" t="shared" si="17" ref="AV15:AV24">O15+R15+V15+AB15+AF15+AG15+AH15+AI15</f>
        <v>316.6999999995699</v>
      </c>
      <c r="AW15" s="24">
        <f aca="true" t="shared" si="18" ref="AW15:AW34">AL15+AO15+AS15+AT15+AU15+AR15</f>
        <v>329.60000000027287</v>
      </c>
      <c r="AX15" s="24">
        <f aca="true" t="shared" si="19" ref="AX15:AX34">AV15+AW15</f>
        <v>646.2999999998428</v>
      </c>
    </row>
    <row r="16" spans="1:50" ht="21.75" customHeight="1">
      <c r="A16" s="27"/>
      <c r="B16" s="43"/>
      <c r="C16" s="11">
        <v>22</v>
      </c>
      <c r="D16" s="12" t="s">
        <v>86</v>
      </c>
      <c r="E16" s="12" t="s">
        <v>87</v>
      </c>
      <c r="F16" s="13" t="s">
        <v>39</v>
      </c>
      <c r="G16" s="13" t="s">
        <v>88</v>
      </c>
      <c r="H16" s="12">
        <v>1971</v>
      </c>
      <c r="I16" s="12" t="s">
        <v>56</v>
      </c>
      <c r="J16" s="14" t="s">
        <v>42</v>
      </c>
      <c r="K16" s="14" t="s">
        <v>42</v>
      </c>
      <c r="L16" s="15" t="s">
        <v>42</v>
      </c>
      <c r="M16" s="16">
        <f>'[2]S5 KMU'!I11</f>
        <v>0.0001640046296296296</v>
      </c>
      <c r="N16" s="17">
        <f t="shared" si="0"/>
        <v>9.606481481481505E-06</v>
      </c>
      <c r="O16" s="18">
        <f t="shared" si="1"/>
        <v>83.0000000000002</v>
      </c>
      <c r="P16" s="16">
        <f>'[2]S6 KMU2'!I11</f>
        <v>0.00013229166666666665</v>
      </c>
      <c r="Q16" s="17">
        <f t="shared" si="2"/>
        <v>1.8171296296296322E-05</v>
      </c>
      <c r="R16" s="19">
        <f t="shared" si="3"/>
        <v>157.00000000000023</v>
      </c>
      <c r="S16" s="20">
        <f>'[2]final_okruh'!I11</f>
        <v>0.0013830439814814799</v>
      </c>
      <c r="T16" s="20">
        <f>'[2]final_okruh'!L11</f>
        <v>3.0428240740731916E-05</v>
      </c>
      <c r="U16" s="21">
        <f>'[2]final_okruh'!M11</f>
        <v>8.62847222222185E-05</v>
      </c>
      <c r="V16" s="19">
        <f>((T16+U16)*8640000)</f>
        <v>1008.3999999998916</v>
      </c>
      <c r="W16" s="16">
        <f>'[2]KMU4'!I13</f>
        <v>0</v>
      </c>
      <c r="X16" s="17">
        <f t="shared" si="4"/>
        <v>0.0001388888888888889</v>
      </c>
      <c r="Y16" s="18" t="s">
        <v>43</v>
      </c>
      <c r="Z16" s="16">
        <f>'[2]S9 KMU6'!I11</f>
        <v>0.00016655092592592592</v>
      </c>
      <c r="AA16" s="17">
        <f t="shared" si="5"/>
        <v>7.060185185185197E-06</v>
      </c>
      <c r="AB16" s="18">
        <f>AA16*8640000</f>
        <v>61.0000000000001</v>
      </c>
      <c r="AC16" s="16">
        <f>'[2]KMU4'!O13</f>
        <v>0</v>
      </c>
      <c r="AD16" s="17">
        <f t="shared" si="6"/>
        <v>0.0001388888888888889</v>
      </c>
      <c r="AE16" s="18" t="s">
        <v>43</v>
      </c>
      <c r="AF16" s="18">
        <v>0</v>
      </c>
      <c r="AG16" s="18">
        <v>0</v>
      </c>
      <c r="AH16" s="18">
        <v>0</v>
      </c>
      <c r="AI16" s="18">
        <v>0</v>
      </c>
      <c r="AJ16" s="16">
        <f>'[2]S11 KMU1'!D11</f>
        <v>0.00014895833333333333</v>
      </c>
      <c r="AK16" s="17">
        <f t="shared" si="7"/>
        <v>2.465277777777779E-05</v>
      </c>
      <c r="AL16" s="18">
        <f t="shared" si="15"/>
        <v>213.0000000000001</v>
      </c>
      <c r="AM16" s="16">
        <f>'[2]S12 KMU2'!D11</f>
        <v>0.0001497685185185185</v>
      </c>
      <c r="AN16" s="17">
        <f t="shared" si="9"/>
        <v>6.944444444444673E-07</v>
      </c>
      <c r="AO16" s="18">
        <f t="shared" si="16"/>
        <v>6.000000000000198</v>
      </c>
      <c r="AP16" s="22">
        <f>'[2]S13 priemer'!I11</f>
        <v>0.006924120370370379</v>
      </c>
      <c r="AQ16" s="23">
        <f t="shared" si="11"/>
        <v>2.0324074074064974E-05</v>
      </c>
      <c r="AR16" s="18">
        <f>AQ16*8640000</f>
        <v>175.59999999992138</v>
      </c>
      <c r="AS16" s="18">
        <v>0</v>
      </c>
      <c r="AT16" s="18">
        <v>0</v>
      </c>
      <c r="AU16" s="18">
        <v>0</v>
      </c>
      <c r="AV16" s="24">
        <f t="shared" si="17"/>
        <v>1309.399999999892</v>
      </c>
      <c r="AW16" s="24">
        <f t="shared" si="18"/>
        <v>394.5999999999217</v>
      </c>
      <c r="AX16" s="24">
        <f t="shared" si="19"/>
        <v>1703.9999999998138</v>
      </c>
    </row>
    <row r="17" spans="1:50" ht="21.75" customHeight="1">
      <c r="A17" s="30"/>
      <c r="B17" s="43"/>
      <c r="C17" s="11">
        <v>25</v>
      </c>
      <c r="D17" s="12" t="s">
        <v>100</v>
      </c>
      <c r="E17" s="12"/>
      <c r="F17" s="13" t="s">
        <v>39</v>
      </c>
      <c r="G17" s="13" t="s">
        <v>101</v>
      </c>
      <c r="H17" s="12">
        <v>1934</v>
      </c>
      <c r="I17" s="12" t="s">
        <v>56</v>
      </c>
      <c r="J17" s="14" t="s">
        <v>42</v>
      </c>
      <c r="K17" s="14" t="s">
        <v>42</v>
      </c>
      <c r="L17" s="15" t="s">
        <v>42</v>
      </c>
      <c r="M17" s="16">
        <f>'[2]S5 KMU'!I12</f>
        <v>0.00018657407407407408</v>
      </c>
      <c r="N17" s="17">
        <f t="shared" si="0"/>
        <v>1.2962962962962966E-05</v>
      </c>
      <c r="O17" s="18">
        <f t="shared" si="1"/>
        <v>112.00000000000003</v>
      </c>
      <c r="P17" s="16">
        <f>'[2]S6 KMU2'!I12</f>
        <v>0.00015636574074074074</v>
      </c>
      <c r="Q17" s="17">
        <f t="shared" si="2"/>
        <v>5.902777777777769E-06</v>
      </c>
      <c r="R17" s="19">
        <f t="shared" si="3"/>
        <v>50.99999999999993</v>
      </c>
      <c r="S17" s="20">
        <f>'[2]final_okruh'!I12</f>
        <v>0.0015913657407407578</v>
      </c>
      <c r="T17" s="20">
        <f>'[2]final_okruh'!L12</f>
        <v>4.965277777824184E-06</v>
      </c>
      <c r="U17" s="21">
        <f>'[2]final_okruh'!M12</f>
        <v>1.840277777775956E-06</v>
      </c>
      <c r="V17" s="19">
        <f>((T17+U17)*8640000)</f>
        <v>58.80000000038521</v>
      </c>
      <c r="W17" s="16">
        <f>'[2]KMU4'!I14</f>
        <v>0</v>
      </c>
      <c r="X17" s="17">
        <f t="shared" si="4"/>
        <v>0.0001388888888888889</v>
      </c>
      <c r="Y17" s="18" t="s">
        <v>43</v>
      </c>
      <c r="Z17" s="16">
        <f>'[2]S9 KMU6'!I12</f>
        <v>0.00017743055555555557</v>
      </c>
      <c r="AA17" s="17">
        <f t="shared" si="5"/>
        <v>3.8194444444444484E-06</v>
      </c>
      <c r="AB17" s="18">
        <f>AA17*8640000</f>
        <v>33.000000000000036</v>
      </c>
      <c r="AC17" s="16">
        <f>'[2]KMU4'!O14</f>
        <v>0</v>
      </c>
      <c r="AD17" s="17">
        <f t="shared" si="6"/>
        <v>0.0001388888888888889</v>
      </c>
      <c r="AE17" s="18" t="s">
        <v>43</v>
      </c>
      <c r="AF17" s="18">
        <v>0</v>
      </c>
      <c r="AG17" s="18">
        <v>0</v>
      </c>
      <c r="AH17" s="18">
        <v>0</v>
      </c>
      <c r="AI17" s="18">
        <v>0</v>
      </c>
      <c r="AJ17" s="16">
        <f>'[2]S11 KMU1'!D12</f>
        <v>0.0001789351851851852</v>
      </c>
      <c r="AK17" s="17">
        <f t="shared" si="7"/>
        <v>5.324074074074069E-06</v>
      </c>
      <c r="AL17" s="18">
        <f t="shared" si="15"/>
        <v>45.99999999999996</v>
      </c>
      <c r="AM17" s="16">
        <f>'[2]S12 KMU2'!D12</f>
        <v>0.00015613425925925926</v>
      </c>
      <c r="AN17" s="17">
        <f t="shared" si="9"/>
        <v>5.671296296296289E-06</v>
      </c>
      <c r="AO17" s="18">
        <f t="shared" si="16"/>
        <v>48.999999999999936</v>
      </c>
      <c r="AP17" s="22">
        <f>'[2]S13 priemer'!I12</f>
        <v>0.006939560185185212</v>
      </c>
      <c r="AQ17" s="23">
        <f t="shared" si="11"/>
        <v>4.8842592592322764E-06</v>
      </c>
      <c r="AR17" s="18">
        <f>AQ17*8640000</f>
        <v>42.19999999976687</v>
      </c>
      <c r="AS17" s="18">
        <v>0</v>
      </c>
      <c r="AT17" s="18">
        <v>0</v>
      </c>
      <c r="AU17" s="18">
        <v>0</v>
      </c>
      <c r="AV17" s="24">
        <f t="shared" si="17"/>
        <v>254.80000000038518</v>
      </c>
      <c r="AW17" s="24">
        <f t="shared" si="18"/>
        <v>137.19999999976676</v>
      </c>
      <c r="AX17" s="24">
        <f t="shared" si="19"/>
        <v>392.00000000015194</v>
      </c>
    </row>
    <row r="18" spans="1:50" ht="21.75" customHeight="1">
      <c r="A18" s="26">
        <v>24</v>
      </c>
      <c r="B18" s="43"/>
      <c r="C18" s="11">
        <v>27</v>
      </c>
      <c r="D18" s="12" t="s">
        <v>116</v>
      </c>
      <c r="E18" s="12" t="s">
        <v>117</v>
      </c>
      <c r="F18" s="13" t="s">
        <v>54</v>
      </c>
      <c r="G18" s="13" t="s">
        <v>118</v>
      </c>
      <c r="H18" s="12">
        <v>1922</v>
      </c>
      <c r="I18" s="12" t="s">
        <v>56</v>
      </c>
      <c r="J18" s="14" t="s">
        <v>42</v>
      </c>
      <c r="K18" s="14" t="s">
        <v>42</v>
      </c>
      <c r="L18" s="15" t="s">
        <v>42</v>
      </c>
      <c r="M18" s="16">
        <f>'[2]S5 KMU'!I13</f>
        <v>0.00024340277777777777</v>
      </c>
      <c r="N18" s="17">
        <f t="shared" si="0"/>
        <v>6.979166666666665E-05</v>
      </c>
      <c r="O18" s="18">
        <f t="shared" si="1"/>
        <v>602.9999999999999</v>
      </c>
      <c r="P18" s="16">
        <f>'[2]S6 KMU2'!I13</f>
        <v>4.6990740740740734E-05</v>
      </c>
      <c r="Q18" s="17">
        <f t="shared" si="2"/>
        <v>0.00010347222222222225</v>
      </c>
      <c r="R18" s="19">
        <f t="shared" si="3"/>
        <v>894.0000000000002</v>
      </c>
      <c r="S18" s="20">
        <f>'[2]final_okruh'!I13</f>
        <v>0.0014192939814814398</v>
      </c>
      <c r="T18" s="20">
        <f>'[2]final_okruh'!L13</f>
        <v>9.652777777702237E-06</v>
      </c>
      <c r="U18" s="21">
        <f>'[2]final_okruh'!M13</f>
        <v>4.127314814816874E-05</v>
      </c>
      <c r="V18" s="19">
        <f>((T18+U18)*8640000)</f>
        <v>439.99999999952524</v>
      </c>
      <c r="W18" s="16">
        <f>'[2]KMU4'!I15</f>
        <v>0</v>
      </c>
      <c r="X18" s="17">
        <f t="shared" si="4"/>
        <v>0.0001388888888888889</v>
      </c>
      <c r="Y18" s="18" t="s">
        <v>43</v>
      </c>
      <c r="Z18" s="16">
        <f>'[2]S9 KMU6'!I13</f>
        <v>0.00016469907407407408</v>
      </c>
      <c r="AA18" s="17">
        <f t="shared" si="5"/>
        <v>8.912037037037037E-06</v>
      </c>
      <c r="AB18" s="18">
        <f>AA18*8640000</f>
        <v>77</v>
      </c>
      <c r="AC18" s="16">
        <f>'[2]KMU4'!O15</f>
        <v>0</v>
      </c>
      <c r="AD18" s="17">
        <f t="shared" si="6"/>
        <v>0.0001388888888888889</v>
      </c>
      <c r="AE18" s="18" t="s">
        <v>43</v>
      </c>
      <c r="AF18" s="18">
        <v>0</v>
      </c>
      <c r="AG18" s="18">
        <v>0</v>
      </c>
      <c r="AH18" s="18">
        <v>0</v>
      </c>
      <c r="AI18" s="18">
        <v>0</v>
      </c>
      <c r="AJ18" s="16">
        <f>'[2]S11 KMU1'!D13</f>
        <v>0.00017488425925925926</v>
      </c>
      <c r="AK18" s="17">
        <f t="shared" si="7"/>
        <v>1.2731481481481404E-06</v>
      </c>
      <c r="AL18" s="18">
        <f t="shared" si="15"/>
        <v>10.999999999999934</v>
      </c>
      <c r="AM18" s="16">
        <f>'[2]S12 KMU2'!D13</f>
        <v>0.00016608796296296296</v>
      </c>
      <c r="AN18" s="17">
        <f t="shared" si="9"/>
        <v>1.5624999999999987E-05</v>
      </c>
      <c r="AO18" s="18">
        <f t="shared" si="16"/>
        <v>134.9999999999999</v>
      </c>
      <c r="AP18" s="22">
        <f>'[2]S13 priemer'!I13</f>
        <v>-0.4111673842592593</v>
      </c>
      <c r="AQ18" s="23">
        <f t="shared" si="11"/>
        <v>0.4181118287037037</v>
      </c>
      <c r="AR18" s="18">
        <v>18723</v>
      </c>
      <c r="AS18" s="18">
        <v>0</v>
      </c>
      <c r="AT18" s="18">
        <v>0</v>
      </c>
      <c r="AU18" s="18">
        <v>0</v>
      </c>
      <c r="AV18" s="24">
        <f t="shared" si="17"/>
        <v>2013.9999999995252</v>
      </c>
      <c r="AW18" s="24">
        <f t="shared" si="18"/>
        <v>18869</v>
      </c>
      <c r="AX18" s="24">
        <f t="shared" si="19"/>
        <v>20882.999999999527</v>
      </c>
    </row>
    <row r="19" spans="1:50" ht="21.75" customHeight="1">
      <c r="A19" s="10">
        <v>17</v>
      </c>
      <c r="B19" s="43"/>
      <c r="C19" s="11">
        <v>28</v>
      </c>
      <c r="D19" s="12" t="s">
        <v>139</v>
      </c>
      <c r="E19" s="12" t="s">
        <v>140</v>
      </c>
      <c r="F19" s="13" t="s">
        <v>54</v>
      </c>
      <c r="G19" s="13" t="s">
        <v>141</v>
      </c>
      <c r="H19" s="12">
        <v>1925</v>
      </c>
      <c r="I19" s="12" t="s">
        <v>56</v>
      </c>
      <c r="J19" s="14" t="s">
        <v>42</v>
      </c>
      <c r="K19" s="14" t="s">
        <v>42</v>
      </c>
      <c r="L19" s="15" t="s">
        <v>42</v>
      </c>
      <c r="M19" s="16">
        <f>'[2]S5 KMU'!I14</f>
        <v>0.00021805555555555556</v>
      </c>
      <c r="N19" s="17">
        <f t="shared" si="0"/>
        <v>4.4444444444444447E-05</v>
      </c>
      <c r="O19" s="18">
        <f t="shared" si="1"/>
        <v>384</v>
      </c>
      <c r="P19" s="16">
        <f>'[2]S6 KMU2'!I14</f>
        <v>0.00022638888888888885</v>
      </c>
      <c r="Q19" s="17">
        <f t="shared" si="2"/>
        <v>7.592592592592587E-05</v>
      </c>
      <c r="R19" s="19">
        <f t="shared" si="3"/>
        <v>655.9999999999995</v>
      </c>
      <c r="S19" s="20">
        <f>'[2]final_okruh'!I14</f>
        <v>0.0015059722222222627</v>
      </c>
      <c r="T19" s="20">
        <f>'[2]final_okruh'!L14</f>
        <v>3.2175925925970184E-05</v>
      </c>
      <c r="U19" s="21">
        <f>'[2]final_okruh'!M14</f>
        <v>0.4540966319444445</v>
      </c>
      <c r="V19" s="19">
        <v>3993</v>
      </c>
      <c r="W19" s="16">
        <f>'[2]KMU4'!I16</f>
        <v>0</v>
      </c>
      <c r="X19" s="17">
        <f t="shared" si="4"/>
        <v>0.0001388888888888889</v>
      </c>
      <c r="Y19" s="18" t="s">
        <v>43</v>
      </c>
      <c r="Z19" s="16">
        <f>'[2]S9 KMU6'!I14</f>
        <v>0</v>
      </c>
      <c r="AA19" s="17">
        <f t="shared" si="5"/>
        <v>0.00017361111111111112</v>
      </c>
      <c r="AB19" s="18">
        <v>199</v>
      </c>
      <c r="AC19" s="16">
        <f>'[2]KMU4'!O16</f>
        <v>0</v>
      </c>
      <c r="AD19" s="17">
        <f t="shared" si="6"/>
        <v>0.0001388888888888889</v>
      </c>
      <c r="AE19" s="18" t="s">
        <v>43</v>
      </c>
      <c r="AF19" s="18">
        <v>0</v>
      </c>
      <c r="AG19" s="18">
        <v>0</v>
      </c>
      <c r="AH19" s="18">
        <v>100</v>
      </c>
      <c r="AI19" s="18">
        <v>0</v>
      </c>
      <c r="AJ19" s="16">
        <f>'[2]S11 KMU1'!D14</f>
        <v>0.000228125</v>
      </c>
      <c r="AK19" s="17">
        <f t="shared" si="7"/>
        <v>5.4513888888888884E-05</v>
      </c>
      <c r="AL19" s="18">
        <f t="shared" si="15"/>
        <v>470.99999999999994</v>
      </c>
      <c r="AM19" s="16">
        <f>'[2]S12 KMU2'!D14</f>
        <v>0.00019282407407407407</v>
      </c>
      <c r="AN19" s="17">
        <f t="shared" si="9"/>
        <v>4.23611111111111E-05</v>
      </c>
      <c r="AO19" s="18">
        <f t="shared" si="16"/>
        <v>365.9999999999999</v>
      </c>
      <c r="AP19" s="22">
        <f>'[2]S13 priemer'!I14</f>
        <v>0.41560260416666667</v>
      </c>
      <c r="AQ19" s="23">
        <f t="shared" si="11"/>
        <v>0.40865815972222225</v>
      </c>
      <c r="AR19" s="18">
        <v>18723</v>
      </c>
      <c r="AS19" s="18">
        <v>0</v>
      </c>
      <c r="AT19" s="18">
        <v>0</v>
      </c>
      <c r="AU19" s="18">
        <v>0</v>
      </c>
      <c r="AV19" s="24">
        <f t="shared" si="17"/>
        <v>5332</v>
      </c>
      <c r="AW19" s="24">
        <f t="shared" si="18"/>
        <v>19560</v>
      </c>
      <c r="AX19" s="24">
        <f t="shared" si="19"/>
        <v>24892</v>
      </c>
    </row>
    <row r="20" spans="1:50" ht="21.75" customHeight="1">
      <c r="A20" s="27"/>
      <c r="B20" s="43"/>
      <c r="C20" s="11">
        <v>29</v>
      </c>
      <c r="D20" s="12" t="s">
        <v>119</v>
      </c>
      <c r="E20" s="12" t="s">
        <v>120</v>
      </c>
      <c r="F20" s="13" t="s">
        <v>54</v>
      </c>
      <c r="G20" s="13" t="s">
        <v>121</v>
      </c>
      <c r="H20" s="12">
        <v>1926</v>
      </c>
      <c r="I20" s="12" t="s">
        <v>56</v>
      </c>
      <c r="J20" s="14" t="s">
        <v>42</v>
      </c>
      <c r="K20" s="14" t="s">
        <v>42</v>
      </c>
      <c r="L20" s="15" t="s">
        <v>42</v>
      </c>
      <c r="M20" s="16">
        <f>'[2]S5 KMU'!I15</f>
        <v>0.00018761574074074074</v>
      </c>
      <c r="N20" s="17">
        <f t="shared" si="0"/>
        <v>1.4004629629629626E-05</v>
      </c>
      <c r="O20" s="18">
        <f t="shared" si="1"/>
        <v>120.99999999999997</v>
      </c>
      <c r="P20" s="16">
        <f>'[2]S6 KMU2'!I15</f>
        <v>0.00018402777777777778</v>
      </c>
      <c r="Q20" s="17">
        <f t="shared" si="2"/>
        <v>3.35648148148148E-05</v>
      </c>
      <c r="R20" s="19">
        <f t="shared" si="3"/>
        <v>289.9999999999999</v>
      </c>
      <c r="S20" s="20">
        <f>'[2]final_okruh'!I15</f>
        <v>0</v>
      </c>
      <c r="T20" s="20">
        <f>'[2]final_okruh'!L15</f>
        <v>0</v>
      </c>
      <c r="U20" s="21">
        <f>'[2]final_okruh'!M15</f>
        <v>0</v>
      </c>
      <c r="V20" s="19">
        <v>3993</v>
      </c>
      <c r="W20" s="16">
        <f>'[2]KMU4'!I17</f>
        <v>0</v>
      </c>
      <c r="X20" s="17">
        <f t="shared" si="4"/>
        <v>0.0001388888888888889</v>
      </c>
      <c r="Y20" s="18" t="s">
        <v>43</v>
      </c>
      <c r="Z20" s="16">
        <f>'[2]S9 KMU6'!I15</f>
        <v>0.00016874999999999998</v>
      </c>
      <c r="AA20" s="17">
        <f t="shared" si="5"/>
        <v>4.861111111111136E-06</v>
      </c>
      <c r="AB20" s="18">
        <f>AA20*8640000</f>
        <v>42.00000000000021</v>
      </c>
      <c r="AC20" s="16">
        <f>'[2]KMU4'!O17</f>
        <v>0</v>
      </c>
      <c r="AD20" s="17">
        <f t="shared" si="6"/>
        <v>0.0001388888888888889</v>
      </c>
      <c r="AE20" s="18" t="s">
        <v>43</v>
      </c>
      <c r="AF20" s="18">
        <v>0</v>
      </c>
      <c r="AG20" s="18">
        <v>0</v>
      </c>
      <c r="AH20" s="18">
        <v>0</v>
      </c>
      <c r="AI20" s="18">
        <v>0</v>
      </c>
      <c r="AJ20" s="16">
        <f>'[2]S11 KMU1'!D15</f>
        <v>0.00019074074074074073</v>
      </c>
      <c r="AK20" s="17">
        <f t="shared" si="7"/>
        <v>1.7129629629629607E-05</v>
      </c>
      <c r="AL20" s="18">
        <f t="shared" si="15"/>
        <v>147.9999999999998</v>
      </c>
      <c r="AM20" s="16">
        <f>'[2]S12 KMU2'!D15</f>
        <v>0.00015497685185185186</v>
      </c>
      <c r="AN20" s="17">
        <f t="shared" si="9"/>
        <v>4.513888888888889E-06</v>
      </c>
      <c r="AO20" s="18">
        <f t="shared" si="16"/>
        <v>39</v>
      </c>
      <c r="AP20" s="22">
        <f>'[2]S13 priemer'!I15</f>
        <v>0.0058200925925926406</v>
      </c>
      <c r="AQ20" s="23">
        <f t="shared" si="11"/>
        <v>0.0011243518518518035</v>
      </c>
      <c r="AR20" s="18">
        <f>AQ20*8640000</f>
        <v>9714.399999999583</v>
      </c>
      <c r="AS20" s="18">
        <v>0</v>
      </c>
      <c r="AT20" s="18">
        <v>0</v>
      </c>
      <c r="AU20" s="18">
        <v>0</v>
      </c>
      <c r="AV20" s="24">
        <f t="shared" si="17"/>
        <v>4446</v>
      </c>
      <c r="AW20" s="24">
        <f t="shared" si="18"/>
        <v>9901.399999999583</v>
      </c>
      <c r="AX20" s="24">
        <f t="shared" si="19"/>
        <v>14347.399999999583</v>
      </c>
    </row>
    <row r="21" spans="1:50" ht="21.75" customHeight="1">
      <c r="A21" s="30"/>
      <c r="B21" s="43"/>
      <c r="C21" s="11">
        <v>30</v>
      </c>
      <c r="D21" s="12" t="s">
        <v>130</v>
      </c>
      <c r="E21" s="12" t="s">
        <v>131</v>
      </c>
      <c r="F21" s="12" t="s">
        <v>39</v>
      </c>
      <c r="G21" s="13" t="s">
        <v>132</v>
      </c>
      <c r="H21" s="13">
        <v>1967</v>
      </c>
      <c r="I21" s="12" t="s">
        <v>56</v>
      </c>
      <c r="J21" s="14" t="s">
        <v>42</v>
      </c>
      <c r="K21" s="14" t="s">
        <v>42</v>
      </c>
      <c r="L21" s="15" t="s">
        <v>42</v>
      </c>
      <c r="M21" s="16">
        <f>'[2]S5 KMU'!I16</f>
        <v>0.00014247685185185186</v>
      </c>
      <c r="N21" s="17">
        <f t="shared" si="0"/>
        <v>3.113425925925926E-05</v>
      </c>
      <c r="O21" s="18">
        <f t="shared" si="1"/>
        <v>269</v>
      </c>
      <c r="P21" s="16">
        <f>'[2]S6 KMU2'!I16</f>
        <v>0.00013912037037037037</v>
      </c>
      <c r="Q21" s="17">
        <f t="shared" si="2"/>
        <v>1.1342592592592605E-05</v>
      </c>
      <c r="R21" s="19">
        <f t="shared" si="3"/>
        <v>98.00000000000011</v>
      </c>
      <c r="S21" s="20">
        <f>'[2]final_okruh'!I16</f>
        <v>0.001000983796296262</v>
      </c>
      <c r="T21" s="20">
        <f>'[2]final_okruh'!L16</f>
        <v>2.4826388888954387E-05</v>
      </c>
      <c r="U21" s="21">
        <f>'[2]final_okruh'!M16</f>
        <v>0.43970184027777776</v>
      </c>
      <c r="V21" s="19">
        <v>3993</v>
      </c>
      <c r="W21" s="16">
        <f>'[2]KMU4'!I18</f>
        <v>0</v>
      </c>
      <c r="X21" s="17">
        <f t="shared" si="4"/>
        <v>0.0001388888888888889</v>
      </c>
      <c r="Y21" s="18" t="s">
        <v>43</v>
      </c>
      <c r="Z21" s="16">
        <f>'[2]S9 KMU6'!I16</f>
        <v>0</v>
      </c>
      <c r="AA21" s="17">
        <f t="shared" si="5"/>
        <v>0.00017361111111111112</v>
      </c>
      <c r="AB21" s="18">
        <v>199</v>
      </c>
      <c r="AC21" s="16">
        <f>'[2]KMU4'!O18</f>
        <v>0</v>
      </c>
      <c r="AD21" s="17">
        <f t="shared" si="6"/>
        <v>0.0001388888888888889</v>
      </c>
      <c r="AE21" s="18" t="s">
        <v>43</v>
      </c>
      <c r="AF21" s="18">
        <v>0</v>
      </c>
      <c r="AG21" s="18">
        <v>0</v>
      </c>
      <c r="AH21" s="18">
        <v>100</v>
      </c>
      <c r="AI21" s="18">
        <v>0</v>
      </c>
      <c r="AJ21" s="16">
        <f>'[2]S11 KMU1'!D16</f>
        <v>0.0001403935185185185</v>
      </c>
      <c r="AK21" s="17">
        <f t="shared" si="7"/>
        <v>3.321759259259261E-05</v>
      </c>
      <c r="AL21" s="18">
        <f t="shared" si="15"/>
        <v>287.0000000000001</v>
      </c>
      <c r="AM21" s="16">
        <f>'[2]S12 KMU2'!D16</f>
        <v>0.00012824074074074075</v>
      </c>
      <c r="AN21" s="17">
        <f t="shared" si="9"/>
        <v>2.2222222222222223E-05</v>
      </c>
      <c r="AO21" s="18">
        <f t="shared" si="16"/>
        <v>192</v>
      </c>
      <c r="AP21" s="22">
        <f>'[2]S13 priemer'!I16</f>
        <v>0.4300612152777778</v>
      </c>
      <c r="AQ21" s="23">
        <f t="shared" si="11"/>
        <v>0.4231167708333334</v>
      </c>
      <c r="AR21" s="18">
        <v>18723</v>
      </c>
      <c r="AS21" s="18">
        <v>0</v>
      </c>
      <c r="AT21" s="18">
        <v>0</v>
      </c>
      <c r="AU21" s="18">
        <v>0</v>
      </c>
      <c r="AV21" s="24">
        <f t="shared" si="17"/>
        <v>4659</v>
      </c>
      <c r="AW21" s="24">
        <f t="shared" si="18"/>
        <v>19202</v>
      </c>
      <c r="AX21" s="24">
        <f t="shared" si="19"/>
        <v>23861</v>
      </c>
    </row>
    <row r="22" spans="1:50" ht="21.75" customHeight="1">
      <c r="A22" s="27"/>
      <c r="B22" s="43"/>
      <c r="C22" s="11">
        <v>31</v>
      </c>
      <c r="D22" s="12" t="s">
        <v>128</v>
      </c>
      <c r="E22" s="12" t="s">
        <v>194</v>
      </c>
      <c r="F22" s="13" t="s">
        <v>54</v>
      </c>
      <c r="G22" s="13" t="s">
        <v>129</v>
      </c>
      <c r="H22" s="12">
        <v>1972</v>
      </c>
      <c r="I22" s="12" t="s">
        <v>56</v>
      </c>
      <c r="J22" s="14" t="s">
        <v>42</v>
      </c>
      <c r="K22" s="14" t="s">
        <v>42</v>
      </c>
      <c r="L22" s="15" t="s">
        <v>42</v>
      </c>
      <c r="M22" s="16">
        <f>'[2]S5 KMU'!I17</f>
        <v>0.00020717592592592592</v>
      </c>
      <c r="N22" s="17">
        <f t="shared" si="0"/>
        <v>3.35648148148148E-05</v>
      </c>
      <c r="O22" s="18">
        <f t="shared" si="1"/>
        <v>289.9999999999999</v>
      </c>
      <c r="P22" s="16">
        <f>'[2]S6 KMU2'!I17</f>
        <v>0.0001950231481481482</v>
      </c>
      <c r="Q22" s="17">
        <f t="shared" si="2"/>
        <v>4.4560185185185214E-05</v>
      </c>
      <c r="R22" s="19">
        <f t="shared" si="3"/>
        <v>385.0000000000002</v>
      </c>
      <c r="S22" s="20">
        <f>'[2]final_okruh'!I17</f>
        <v>0.0012638425925926011</v>
      </c>
      <c r="T22" s="20">
        <f>'[2]final_okruh'!L17</f>
        <v>6.480324074076282E-05</v>
      </c>
      <c r="U22" s="21">
        <f>'[2]final_okruh'!M17</f>
        <v>0.45110793981481484</v>
      </c>
      <c r="V22" s="19">
        <v>3993</v>
      </c>
      <c r="W22" s="16">
        <f>'[2]KMU4'!I19</f>
        <v>0</v>
      </c>
      <c r="X22" s="17">
        <f t="shared" si="4"/>
        <v>0.0001388888888888889</v>
      </c>
      <c r="Y22" s="18" t="s">
        <v>43</v>
      </c>
      <c r="Z22" s="16">
        <f>'[2]S9 KMU6'!I17</f>
        <v>0.0001761574074074074</v>
      </c>
      <c r="AA22" s="17">
        <f t="shared" si="5"/>
        <v>2.546296296296281E-06</v>
      </c>
      <c r="AB22" s="18">
        <f>AA22*8640000</f>
        <v>21.99999999999987</v>
      </c>
      <c r="AC22" s="16">
        <f>'[2]KMU4'!O19</f>
        <v>0</v>
      </c>
      <c r="AD22" s="17">
        <f t="shared" si="6"/>
        <v>0.0001388888888888889</v>
      </c>
      <c r="AE22" s="18" t="s">
        <v>43</v>
      </c>
      <c r="AF22" s="18">
        <v>0</v>
      </c>
      <c r="AG22" s="18">
        <v>0</v>
      </c>
      <c r="AH22" s="18">
        <v>0</v>
      </c>
      <c r="AI22" s="18">
        <v>0</v>
      </c>
      <c r="AJ22" s="16">
        <f>'[2]S11 KMU1'!D17</f>
        <v>0.00017546296296296296</v>
      </c>
      <c r="AK22" s="17">
        <f t="shared" si="7"/>
        <v>1.8518518518518406E-06</v>
      </c>
      <c r="AL22" s="18">
        <f t="shared" si="15"/>
        <v>15.999999999999904</v>
      </c>
      <c r="AM22" s="16">
        <f>'[2]S12 KMU2'!D17</f>
        <v>0.000153125</v>
      </c>
      <c r="AN22" s="17">
        <f t="shared" si="9"/>
        <v>2.662037037037021E-06</v>
      </c>
      <c r="AO22" s="18">
        <f t="shared" si="16"/>
        <v>22.99999999999986</v>
      </c>
      <c r="AP22" s="22">
        <f>'[2]S13 priemer'!I17</f>
        <v>0.004777418981481485</v>
      </c>
      <c r="AQ22" s="23">
        <f t="shared" si="11"/>
        <v>0.002167025462962959</v>
      </c>
      <c r="AR22" s="18">
        <f>AQ22*8640000</f>
        <v>18723.099999999966</v>
      </c>
      <c r="AS22" s="18">
        <v>0</v>
      </c>
      <c r="AT22" s="18">
        <v>0</v>
      </c>
      <c r="AU22" s="18">
        <v>0</v>
      </c>
      <c r="AV22" s="24">
        <f t="shared" si="17"/>
        <v>4690</v>
      </c>
      <c r="AW22" s="24">
        <f t="shared" si="18"/>
        <v>18762.099999999966</v>
      </c>
      <c r="AX22" s="24">
        <f t="shared" si="19"/>
        <v>23452.099999999966</v>
      </c>
    </row>
    <row r="23" spans="1:50" ht="21.75" customHeight="1">
      <c r="A23" s="10">
        <v>21</v>
      </c>
      <c r="B23" s="43"/>
      <c r="C23" s="11">
        <v>32</v>
      </c>
      <c r="D23" s="13" t="s">
        <v>136</v>
      </c>
      <c r="E23" s="13" t="s">
        <v>137</v>
      </c>
      <c r="F23" s="13" t="s">
        <v>54</v>
      </c>
      <c r="G23" s="13" t="s">
        <v>138</v>
      </c>
      <c r="H23" s="13">
        <v>1931</v>
      </c>
      <c r="I23" s="12" t="s">
        <v>56</v>
      </c>
      <c r="J23" s="14" t="s">
        <v>42</v>
      </c>
      <c r="K23" s="14" t="s">
        <v>42</v>
      </c>
      <c r="L23" s="15" t="s">
        <v>42</v>
      </c>
      <c r="M23" s="16">
        <f>'[2]S5 KMU'!I18</f>
        <v>0.00018680555555555556</v>
      </c>
      <c r="N23" s="17">
        <f t="shared" si="0"/>
        <v>1.3194444444444446E-05</v>
      </c>
      <c r="O23" s="18">
        <f t="shared" si="1"/>
        <v>114.00000000000001</v>
      </c>
      <c r="P23" s="16">
        <f>'[2]S6 KMU2'!I18</f>
        <v>0.0001457175925925926</v>
      </c>
      <c r="Q23" s="17">
        <f t="shared" si="2"/>
        <v>4.745370370370369E-06</v>
      </c>
      <c r="R23" s="19">
        <f t="shared" si="3"/>
        <v>40.999999999999986</v>
      </c>
      <c r="S23" s="20">
        <f>'[2]final_okruh'!I18</f>
        <v>0.0014853819444444194</v>
      </c>
      <c r="T23" s="20">
        <f>'[2]final_okruh'!L18</f>
        <v>0.44153674768518514</v>
      </c>
      <c r="U23" s="21">
        <f>'[2]final_okruh'!M18</f>
        <v>0.0014853819444444194</v>
      </c>
      <c r="V23" s="19">
        <v>3993</v>
      </c>
      <c r="W23" s="16">
        <f>'[2]KMU4'!I20</f>
        <v>0</v>
      </c>
      <c r="X23" s="17">
        <f t="shared" si="4"/>
        <v>0.0001388888888888889</v>
      </c>
      <c r="Y23" s="18" t="s">
        <v>43</v>
      </c>
      <c r="Z23" s="16">
        <f>'[2]S9 KMU6'!I18</f>
        <v>0</v>
      </c>
      <c r="AA23" s="17">
        <f t="shared" si="5"/>
        <v>0.00017361111111111112</v>
      </c>
      <c r="AB23" s="18">
        <v>199</v>
      </c>
      <c r="AC23" s="16">
        <f>'[2]KMU4'!O20</f>
        <v>0.7495913773148147</v>
      </c>
      <c r="AD23" s="17">
        <f t="shared" si="6"/>
        <v>0.7494524884259258</v>
      </c>
      <c r="AE23" s="18" t="s">
        <v>43</v>
      </c>
      <c r="AF23" s="18">
        <v>0</v>
      </c>
      <c r="AG23" s="18">
        <v>0</v>
      </c>
      <c r="AH23" s="18">
        <v>100</v>
      </c>
      <c r="AI23" s="18">
        <v>0</v>
      </c>
      <c r="AJ23" s="16">
        <f>'[2]S11 KMU1'!D18</f>
        <v>0.00015879629629629628</v>
      </c>
      <c r="AK23" s="17">
        <f t="shared" si="7"/>
        <v>1.4814814814814834E-05</v>
      </c>
      <c r="AL23" s="18">
        <f t="shared" si="15"/>
        <v>128.00000000000017</v>
      </c>
      <c r="AM23" s="16">
        <f>'[2]S12 KMU2'!D18</f>
        <v>0.00024560185185185183</v>
      </c>
      <c r="AN23" s="17">
        <f t="shared" si="9"/>
        <v>9.513888888888886E-05</v>
      </c>
      <c r="AO23" s="18">
        <f t="shared" si="16"/>
        <v>821.9999999999997</v>
      </c>
      <c r="AP23" s="22">
        <f>'[2]S13 priemer'!I18</f>
        <v>0.4365551736111111</v>
      </c>
      <c r="AQ23" s="23">
        <f t="shared" si="11"/>
        <v>0.4296107291666667</v>
      </c>
      <c r="AR23" s="18">
        <v>18723</v>
      </c>
      <c r="AS23" s="18">
        <v>0</v>
      </c>
      <c r="AT23" s="18">
        <v>0</v>
      </c>
      <c r="AU23" s="18">
        <v>0</v>
      </c>
      <c r="AV23" s="24">
        <f t="shared" si="17"/>
        <v>4447</v>
      </c>
      <c r="AW23" s="24">
        <f t="shared" si="18"/>
        <v>19673</v>
      </c>
      <c r="AX23" s="24">
        <f t="shared" si="19"/>
        <v>24120</v>
      </c>
    </row>
    <row r="24" spans="1:50" ht="21.75" customHeight="1">
      <c r="A24" s="27"/>
      <c r="B24" s="43"/>
      <c r="C24" s="11">
        <v>33</v>
      </c>
      <c r="D24" s="12" t="s">
        <v>68</v>
      </c>
      <c r="E24" s="13" t="s">
        <v>69</v>
      </c>
      <c r="F24" s="12" t="s">
        <v>39</v>
      </c>
      <c r="G24" s="13" t="s">
        <v>70</v>
      </c>
      <c r="H24" s="13">
        <v>1932</v>
      </c>
      <c r="I24" s="12" t="s">
        <v>56</v>
      </c>
      <c r="J24" s="14" t="s">
        <v>42</v>
      </c>
      <c r="K24" s="14" t="s">
        <v>42</v>
      </c>
      <c r="L24" s="15" t="s">
        <v>42</v>
      </c>
      <c r="M24" s="16">
        <f>'[2]S5 KMU'!I19</f>
        <v>0.00015173611111111111</v>
      </c>
      <c r="N24" s="17">
        <f t="shared" si="0"/>
        <v>2.1875000000000003E-05</v>
      </c>
      <c r="O24" s="18">
        <f t="shared" si="1"/>
        <v>189.00000000000003</v>
      </c>
      <c r="P24" s="16">
        <f>'[2]S6 KMU2'!I19</f>
        <v>0.00016354166666666668</v>
      </c>
      <c r="Q24" s="17">
        <f t="shared" si="2"/>
        <v>1.3078703703703706E-05</v>
      </c>
      <c r="R24" s="19">
        <f t="shared" si="3"/>
        <v>113.00000000000001</v>
      </c>
      <c r="S24" s="20">
        <f>'[2]final_okruh'!I19</f>
        <v>0.0015122800925925772</v>
      </c>
      <c r="T24" s="20">
        <f>'[2]final_okruh'!L19</f>
        <v>4.290509259263775E-05</v>
      </c>
      <c r="U24" s="21">
        <f>'[2]final_okruh'!M19</f>
        <v>2.0289351851832116E-05</v>
      </c>
      <c r="V24" s="19">
        <f>((T24+U24)*8640000)</f>
        <v>546.0000000002196</v>
      </c>
      <c r="W24" s="16">
        <f>'[2]KMU4'!I21</f>
        <v>0</v>
      </c>
      <c r="X24" s="17">
        <f t="shared" si="4"/>
        <v>0.0001388888888888889</v>
      </c>
      <c r="Y24" s="18" t="s">
        <v>43</v>
      </c>
      <c r="Z24" s="16">
        <f>'[2]S9 KMU6'!I19</f>
        <v>0</v>
      </c>
      <c r="AA24" s="17">
        <f t="shared" si="5"/>
        <v>0.00017361111111111112</v>
      </c>
      <c r="AB24" s="18">
        <v>199</v>
      </c>
      <c r="AC24" s="16">
        <f>'[2]KMU4'!O21</f>
        <v>0.7495913773148147</v>
      </c>
      <c r="AD24" s="17">
        <f t="shared" si="6"/>
        <v>0.7494524884259258</v>
      </c>
      <c r="AE24" s="18" t="s">
        <v>43</v>
      </c>
      <c r="AF24" s="18">
        <v>0</v>
      </c>
      <c r="AG24" s="18">
        <v>0</v>
      </c>
      <c r="AH24" s="18">
        <v>100</v>
      </c>
      <c r="AI24" s="18">
        <v>0</v>
      </c>
      <c r="AJ24" s="16">
        <f>'[2]S11 KMU1'!D19</f>
        <v>0.00018136574074074073</v>
      </c>
      <c r="AK24" s="17">
        <f t="shared" si="7"/>
        <v>7.75462962962961E-06</v>
      </c>
      <c r="AL24" s="18">
        <f t="shared" si="15"/>
        <v>66.99999999999983</v>
      </c>
      <c r="AM24" s="16">
        <f>'[2]S12 KMU2'!D19</f>
        <v>0.00014965277777777777</v>
      </c>
      <c r="AN24" s="17">
        <f t="shared" si="9"/>
        <v>8.101851851852074E-07</v>
      </c>
      <c r="AO24" s="18">
        <f t="shared" si="16"/>
        <v>7.000000000000192</v>
      </c>
      <c r="AP24" s="22">
        <f>'[2]S13 priemer'!I19</f>
        <v>0.006952407407407379</v>
      </c>
      <c r="AQ24" s="23">
        <f t="shared" si="11"/>
        <v>7.962962962935333E-06</v>
      </c>
      <c r="AR24" s="18">
        <f>AQ24*8640000</f>
        <v>68.79999999976127</v>
      </c>
      <c r="AS24" s="18">
        <v>0</v>
      </c>
      <c r="AT24" s="18">
        <v>0</v>
      </c>
      <c r="AU24" s="18">
        <v>0</v>
      </c>
      <c r="AV24" s="24">
        <f t="shared" si="17"/>
        <v>1147.0000000002196</v>
      </c>
      <c r="AW24" s="24">
        <f t="shared" si="18"/>
        <v>142.7999999997613</v>
      </c>
      <c r="AX24" s="24">
        <f t="shared" si="19"/>
        <v>1289.7999999999809</v>
      </c>
    </row>
    <row r="25" spans="1:50" ht="21.75" customHeight="1">
      <c r="A25" s="30"/>
      <c r="B25" s="43"/>
      <c r="C25" s="11">
        <v>34</v>
      </c>
      <c r="D25" s="12" t="s">
        <v>125</v>
      </c>
      <c r="E25" s="12" t="s">
        <v>126</v>
      </c>
      <c r="F25" s="12" t="s">
        <v>39</v>
      </c>
      <c r="G25" s="13" t="s">
        <v>127</v>
      </c>
      <c r="H25" s="12">
        <v>1933</v>
      </c>
      <c r="I25" s="12" t="s">
        <v>56</v>
      </c>
      <c r="J25" s="14" t="s">
        <v>42</v>
      </c>
      <c r="K25" s="14" t="s">
        <v>42</v>
      </c>
      <c r="L25" s="15" t="s">
        <v>42</v>
      </c>
      <c r="M25" s="16">
        <f>'[2]S5 KMU'!I20</f>
        <v>0.00017696759259259258</v>
      </c>
      <c r="N25" s="17">
        <f t="shared" si="0"/>
        <v>3.356481481481461E-06</v>
      </c>
      <c r="O25" s="18">
        <f t="shared" si="1"/>
        <v>28.999999999999826</v>
      </c>
      <c r="P25" s="16">
        <f>'[2]S6 KMU2'!I20</f>
        <v>0.00015185185185185183</v>
      </c>
      <c r="Q25" s="17">
        <f t="shared" si="2"/>
        <v>1.3888888888888534E-06</v>
      </c>
      <c r="R25" s="19">
        <f t="shared" si="3"/>
        <v>11.999999999999693</v>
      </c>
      <c r="S25" s="20"/>
      <c r="T25" s="20">
        <f>'[2]final_okruh'!L20</f>
        <v>0.4373772800925926</v>
      </c>
      <c r="U25" s="21">
        <f>'[2]final_okruh'!M20</f>
        <v>0.4373772800925926</v>
      </c>
      <c r="V25" s="19" t="s">
        <v>96</v>
      </c>
      <c r="W25" s="16">
        <f>'[2]KMU4'!I22</f>
        <v>0</v>
      </c>
      <c r="X25" s="17">
        <f t="shared" si="4"/>
        <v>0.0001388888888888889</v>
      </c>
      <c r="Y25" s="18" t="s">
        <v>43</v>
      </c>
      <c r="Z25" s="16">
        <f>'[2]S9 KMU6'!I20</f>
        <v>0</v>
      </c>
      <c r="AA25" s="17">
        <f t="shared" si="5"/>
        <v>0.00017361111111111112</v>
      </c>
      <c r="AB25" s="18">
        <v>199</v>
      </c>
      <c r="AC25" s="16">
        <f>'[2]KMU4'!O22</f>
        <v>0</v>
      </c>
      <c r="AD25" s="17">
        <f t="shared" si="6"/>
        <v>0.0001388888888888889</v>
      </c>
      <c r="AE25" s="18" t="s">
        <v>43</v>
      </c>
      <c r="AF25" s="18">
        <v>0</v>
      </c>
      <c r="AG25" s="18">
        <v>0</v>
      </c>
      <c r="AH25" s="18">
        <v>100</v>
      </c>
      <c r="AI25" s="18">
        <v>0</v>
      </c>
      <c r="AJ25" s="16">
        <f>'[2]S11 KMU1'!D20</f>
        <v>0.00016851851851851853</v>
      </c>
      <c r="AK25" s="17">
        <f t="shared" si="7"/>
        <v>5.092592592592589E-06</v>
      </c>
      <c r="AL25" s="18">
        <f t="shared" si="15"/>
        <v>43.999999999999964</v>
      </c>
      <c r="AM25" s="16">
        <f>'[2]S12 KMU2'!D20</f>
        <v>0.00015706018518518518</v>
      </c>
      <c r="AN25" s="17">
        <f t="shared" si="9"/>
        <v>6.597222222222209E-06</v>
      </c>
      <c r="AO25" s="18">
        <f t="shared" si="16"/>
        <v>56.999999999999886</v>
      </c>
      <c r="AP25" s="22">
        <f>'[2]S13 priemer'!I20</f>
        <v>0.004912094907407405</v>
      </c>
      <c r="AQ25" s="23">
        <f t="shared" si="11"/>
        <v>0.002032349537037039</v>
      </c>
      <c r="AR25" s="18">
        <f>AQ25*8640000</f>
        <v>17559.50000000002</v>
      </c>
      <c r="AS25" s="18">
        <v>0</v>
      </c>
      <c r="AT25" s="18">
        <v>0</v>
      </c>
      <c r="AU25" s="18">
        <v>0</v>
      </c>
      <c r="AV25" s="24">
        <v>5332</v>
      </c>
      <c r="AW25" s="24">
        <f t="shared" si="18"/>
        <v>17660.50000000002</v>
      </c>
      <c r="AX25" s="24">
        <f t="shared" si="19"/>
        <v>22992.50000000002</v>
      </c>
    </row>
    <row r="26" spans="1:50" ht="21.75" customHeight="1">
      <c r="A26" s="27"/>
      <c r="B26" s="43"/>
      <c r="C26" s="11">
        <v>35</v>
      </c>
      <c r="D26" s="13" t="s">
        <v>145</v>
      </c>
      <c r="E26" s="13" t="s">
        <v>146</v>
      </c>
      <c r="F26" s="13" t="s">
        <v>54</v>
      </c>
      <c r="G26" s="13" t="s">
        <v>147</v>
      </c>
      <c r="H26" s="12">
        <v>1934</v>
      </c>
      <c r="I26" s="12" t="s">
        <v>56</v>
      </c>
      <c r="J26" s="14" t="s">
        <v>42</v>
      </c>
      <c r="K26" s="14" t="s">
        <v>42</v>
      </c>
      <c r="L26" s="15" t="s">
        <v>42</v>
      </c>
      <c r="M26" s="16">
        <f>'[2]S5 KMU'!I21</f>
        <v>0.00022523148148148147</v>
      </c>
      <c r="N26" s="17">
        <f t="shared" si="0"/>
        <v>5.1620370370370356E-05</v>
      </c>
      <c r="O26" s="18">
        <f t="shared" si="1"/>
        <v>445.9999999999999</v>
      </c>
      <c r="P26" s="16">
        <f>'[2]S6 KMU2'!I21</f>
        <v>0.00020613425925925929</v>
      </c>
      <c r="Q26" s="17">
        <f t="shared" si="2"/>
        <v>5.567129629629631E-05</v>
      </c>
      <c r="R26" s="19">
        <f t="shared" si="3"/>
        <v>481.0000000000001</v>
      </c>
      <c r="S26" s="20">
        <f>'[2]final_okruh'!I21</f>
        <v>0.0014948263888889257</v>
      </c>
      <c r="T26" s="20">
        <f>'[2]final_okruh'!L21</f>
        <v>0.00031148148148141264</v>
      </c>
      <c r="U26" s="21">
        <f>'[2]final_okruh'!M21</f>
        <v>0.43836589120370373</v>
      </c>
      <c r="V26" s="19">
        <v>3993</v>
      </c>
      <c r="W26" s="16">
        <f>'[2]KMU4'!I23</f>
        <v>0</v>
      </c>
      <c r="X26" s="17">
        <f t="shared" si="4"/>
        <v>0.0001388888888888889</v>
      </c>
      <c r="Y26" s="18" t="s">
        <v>43</v>
      </c>
      <c r="Z26" s="16">
        <f>'[2]S9 KMU6'!I21</f>
        <v>0</v>
      </c>
      <c r="AA26" s="17">
        <f t="shared" si="5"/>
        <v>0.00017361111111111112</v>
      </c>
      <c r="AB26" s="18">
        <v>199</v>
      </c>
      <c r="AC26" s="16">
        <f>'[2]KMU4'!O23</f>
        <v>0</v>
      </c>
      <c r="AD26" s="17">
        <f t="shared" si="6"/>
        <v>0.0001388888888888889</v>
      </c>
      <c r="AE26" s="18" t="s">
        <v>43</v>
      </c>
      <c r="AF26" s="18">
        <v>0</v>
      </c>
      <c r="AG26" s="18">
        <v>0</v>
      </c>
      <c r="AH26" s="18">
        <v>100</v>
      </c>
      <c r="AI26" s="18">
        <v>0</v>
      </c>
      <c r="AJ26" s="16">
        <f>'[2]S11 KMU1'!D21</f>
        <v>0.00015219907407407407</v>
      </c>
      <c r="AK26" s="17">
        <f t="shared" si="7"/>
        <v>2.1412037037037043E-05</v>
      </c>
      <c r="AL26" s="18">
        <f t="shared" si="15"/>
        <v>185.00000000000006</v>
      </c>
      <c r="AM26" s="16">
        <f>'[2]S12 KMU2'!D21</f>
        <v>0.00013287037037037035</v>
      </c>
      <c r="AN26" s="17">
        <f t="shared" si="9"/>
        <v>1.759259259259262E-05</v>
      </c>
      <c r="AO26" s="18">
        <f t="shared" si="16"/>
        <v>152.00000000000026</v>
      </c>
      <c r="AP26" s="22">
        <f>'[2]S13 priemer'!I21</f>
        <v>0.005598784722222194</v>
      </c>
      <c r="AQ26" s="23">
        <f t="shared" si="11"/>
        <v>0.0013456597222222498</v>
      </c>
      <c r="AR26" s="18">
        <f>AQ26*8640000</f>
        <v>11626.500000000238</v>
      </c>
      <c r="AS26" s="18">
        <v>0</v>
      </c>
      <c r="AT26" s="18">
        <v>0</v>
      </c>
      <c r="AU26" s="18">
        <v>0</v>
      </c>
      <c r="AV26" s="24">
        <f>O26+R26+V26+AB26+AF26+AG26+AH26+AI26</f>
        <v>5219</v>
      </c>
      <c r="AW26" s="24">
        <f t="shared" si="18"/>
        <v>11963.500000000238</v>
      </c>
      <c r="AX26" s="24">
        <f t="shared" si="19"/>
        <v>17182.50000000024</v>
      </c>
    </row>
    <row r="27" spans="1:50" ht="21.75" customHeight="1">
      <c r="A27" s="26">
        <v>8</v>
      </c>
      <c r="B27" s="43"/>
      <c r="C27" s="11">
        <v>36</v>
      </c>
      <c r="D27" s="13" t="s">
        <v>133</v>
      </c>
      <c r="E27" s="12" t="s">
        <v>134</v>
      </c>
      <c r="F27" s="13" t="s">
        <v>54</v>
      </c>
      <c r="G27" s="13" t="s">
        <v>135</v>
      </c>
      <c r="H27" s="12">
        <v>1934</v>
      </c>
      <c r="I27" s="12" t="s">
        <v>56</v>
      </c>
      <c r="J27" s="14" t="s">
        <v>42</v>
      </c>
      <c r="K27" s="14" t="s">
        <v>42</v>
      </c>
      <c r="L27" s="15" t="s">
        <v>42</v>
      </c>
      <c r="M27" s="16">
        <f>'[2]S5 KMU'!I22</f>
        <v>0.00015104166666666667</v>
      </c>
      <c r="N27" s="17">
        <f t="shared" si="0"/>
        <v>2.2569444444444443E-05</v>
      </c>
      <c r="O27" s="18">
        <f t="shared" si="1"/>
        <v>195</v>
      </c>
      <c r="P27" s="16">
        <f>'[2]S6 KMU2'!I22</f>
        <v>0.00010520833333333333</v>
      </c>
      <c r="Q27" s="17">
        <f t="shared" si="2"/>
        <v>4.525462962962964E-05</v>
      </c>
      <c r="R27" s="19">
        <f t="shared" si="3"/>
        <v>391.0000000000001</v>
      </c>
      <c r="S27" s="20">
        <f>'[2]final_okruh'!I22</f>
        <v>0.0014118981481481274</v>
      </c>
      <c r="T27" s="20">
        <f>'[2]final_okruh'!L22</f>
        <v>9.32638888888615E-05</v>
      </c>
      <c r="U27" s="21">
        <f>'[2]final_okruh'!M22</f>
        <v>0.4509933217592592</v>
      </c>
      <c r="V27" s="19">
        <v>3993</v>
      </c>
      <c r="W27" s="16">
        <f>'[2]KMU4'!I24</f>
        <v>0</v>
      </c>
      <c r="X27" s="17">
        <f t="shared" si="4"/>
        <v>0.0001388888888888889</v>
      </c>
      <c r="Y27" s="18" t="s">
        <v>43</v>
      </c>
      <c r="Z27" s="16">
        <f>'[2]S9 KMU6'!I22</f>
        <v>0</v>
      </c>
      <c r="AA27" s="17">
        <f t="shared" si="5"/>
        <v>0.00017361111111111112</v>
      </c>
      <c r="AB27" s="18">
        <v>199</v>
      </c>
      <c r="AC27" s="16">
        <f>'[2]KMU4'!O24</f>
        <v>0</v>
      </c>
      <c r="AD27" s="17">
        <f t="shared" si="6"/>
        <v>0.0001388888888888889</v>
      </c>
      <c r="AE27" s="18" t="s">
        <v>43</v>
      </c>
      <c r="AF27" s="18">
        <v>0</v>
      </c>
      <c r="AG27" s="18">
        <v>0</v>
      </c>
      <c r="AH27" s="18">
        <v>100</v>
      </c>
      <c r="AI27" s="18">
        <v>0</v>
      </c>
      <c r="AJ27" s="16">
        <f>'[2]S11 KMU1'!D22</f>
        <v>0.0001449074074074074</v>
      </c>
      <c r="AK27" s="17">
        <f t="shared" si="7"/>
        <v>2.870370370370372E-05</v>
      </c>
      <c r="AL27" s="18">
        <f t="shared" si="15"/>
        <v>248.00000000000014</v>
      </c>
      <c r="AM27" s="16">
        <f>'[2]S12 KMU2'!D22</f>
        <v>0.00014953703703703703</v>
      </c>
      <c r="AN27" s="17">
        <f t="shared" si="9"/>
        <v>9.259259259259474E-07</v>
      </c>
      <c r="AO27" s="18">
        <f t="shared" si="16"/>
        <v>8.000000000000187</v>
      </c>
      <c r="AP27" s="22">
        <f>'[2]S13 priemer'!I22</f>
        <v>0</v>
      </c>
      <c r="AQ27" s="23">
        <f t="shared" si="11"/>
        <v>0.006944444444444444</v>
      </c>
      <c r="AR27" s="18">
        <v>18723</v>
      </c>
      <c r="AS27" s="18">
        <v>0</v>
      </c>
      <c r="AT27" s="18">
        <v>0</v>
      </c>
      <c r="AU27" s="18">
        <v>0</v>
      </c>
      <c r="AV27" s="24">
        <f>O27+R27+V27+AB27+AF27+AG27+AH27+AI27</f>
        <v>4878</v>
      </c>
      <c r="AW27" s="24">
        <f t="shared" si="18"/>
        <v>18979</v>
      </c>
      <c r="AX27" s="24">
        <f t="shared" si="19"/>
        <v>23857</v>
      </c>
    </row>
    <row r="28" spans="1:50" ht="21.75" customHeight="1">
      <c r="A28" s="31">
        <v>19</v>
      </c>
      <c r="B28" s="43"/>
      <c r="C28" s="11">
        <v>37</v>
      </c>
      <c r="D28" s="12" t="s">
        <v>74</v>
      </c>
      <c r="E28" s="13" t="s">
        <v>75</v>
      </c>
      <c r="F28" s="12" t="s">
        <v>39</v>
      </c>
      <c r="G28" s="13" t="s">
        <v>76</v>
      </c>
      <c r="H28" s="12">
        <v>1934</v>
      </c>
      <c r="I28" s="12" t="s">
        <v>56</v>
      </c>
      <c r="J28" s="14" t="s">
        <v>42</v>
      </c>
      <c r="K28" s="14" t="s">
        <v>42</v>
      </c>
      <c r="L28" s="15" t="s">
        <v>42</v>
      </c>
      <c r="M28" s="16">
        <f>'[2]S5 KMU'!I23</f>
        <v>0.00018541666666666666</v>
      </c>
      <c r="N28" s="17">
        <f t="shared" si="0"/>
        <v>1.1805555555555538E-05</v>
      </c>
      <c r="O28" s="18">
        <f t="shared" si="1"/>
        <v>101.99999999999986</v>
      </c>
      <c r="P28" s="16">
        <f>'[2]S6 KMU2'!I23</f>
        <v>0.00016539351851851852</v>
      </c>
      <c r="Q28" s="17">
        <f t="shared" si="2"/>
        <v>1.4930555555555547E-05</v>
      </c>
      <c r="R28" s="19">
        <f t="shared" si="3"/>
        <v>128.99999999999991</v>
      </c>
      <c r="S28" s="20">
        <f>'[2]final_okruh'!I23</f>
        <v>0.0017274189814814878</v>
      </c>
      <c r="T28" s="20">
        <f>'[2]final_okruh'!L23</f>
        <v>7.738425925929437E-05</v>
      </c>
      <c r="U28" s="21">
        <f>'[2]final_okruh'!M23</f>
        <v>7.1400462962945E-05</v>
      </c>
      <c r="V28" s="19">
        <f>((T28+U28)*8640000)</f>
        <v>1285.5000000001482</v>
      </c>
      <c r="W28" s="16">
        <f>'[2]KMU4'!I25</f>
        <v>0</v>
      </c>
      <c r="X28" s="17">
        <f t="shared" si="4"/>
        <v>0.0001388888888888889</v>
      </c>
      <c r="Y28" s="18" t="s">
        <v>43</v>
      </c>
      <c r="Z28" s="16">
        <f>'[2]S9 KMU6'!I23</f>
        <v>0.00019513888888888887</v>
      </c>
      <c r="AA28" s="17">
        <f t="shared" si="5"/>
        <v>2.1527777777777756E-05</v>
      </c>
      <c r="AB28" s="18">
        <f>AA28*8640000</f>
        <v>185.9999999999998</v>
      </c>
      <c r="AC28" s="16">
        <f>'[2]KMU4'!O25</f>
        <v>0</v>
      </c>
      <c r="AD28" s="17">
        <f t="shared" si="6"/>
        <v>0.0001388888888888889</v>
      </c>
      <c r="AE28" s="18" t="s">
        <v>43</v>
      </c>
      <c r="AF28" s="18">
        <v>0</v>
      </c>
      <c r="AG28" s="18">
        <v>0</v>
      </c>
      <c r="AH28" s="18">
        <v>0</v>
      </c>
      <c r="AI28" s="18">
        <v>0</v>
      </c>
      <c r="AJ28" s="16">
        <f>'[2]S11 KMU1'!D23</f>
        <v>0.00018032407407407407</v>
      </c>
      <c r="AK28" s="17">
        <f t="shared" si="7"/>
        <v>6.7129629629629494E-06</v>
      </c>
      <c r="AL28" s="18">
        <f t="shared" si="15"/>
        <v>57.999999999999886</v>
      </c>
      <c r="AM28" s="16">
        <f>'[2]S12 KMU2'!D23</f>
        <v>0.0001709490740740741</v>
      </c>
      <c r="AN28" s="17">
        <f t="shared" si="9"/>
        <v>2.0486111111111123E-05</v>
      </c>
      <c r="AO28" s="18">
        <f t="shared" si="16"/>
        <v>177.0000000000001</v>
      </c>
      <c r="AP28" s="22">
        <f>'[2]S13 priemer'!I23</f>
        <v>0.006938784722222202</v>
      </c>
      <c r="AQ28" s="23">
        <f t="shared" si="11"/>
        <v>5.659722222241953E-06</v>
      </c>
      <c r="AR28" s="18">
        <f aca="true" t="shared" si="20" ref="AR28:AR34">AQ28*8640000</f>
        <v>48.90000000017047</v>
      </c>
      <c r="AS28" s="18">
        <v>0</v>
      </c>
      <c r="AT28" s="18">
        <v>0</v>
      </c>
      <c r="AU28" s="18">
        <v>0</v>
      </c>
      <c r="AV28" s="24">
        <f>O28+R28+V28+AB28+AF28+AG28+AH28+AI28</f>
        <v>1702.5000000001478</v>
      </c>
      <c r="AW28" s="24">
        <f t="shared" si="18"/>
        <v>283.90000000017045</v>
      </c>
      <c r="AX28" s="24">
        <f t="shared" si="19"/>
        <v>1986.4000000003182</v>
      </c>
    </row>
    <row r="29" spans="2:50" ht="21.75" customHeight="1">
      <c r="B29" s="43"/>
      <c r="C29" s="11">
        <v>38</v>
      </c>
      <c r="D29" s="12" t="s">
        <v>89</v>
      </c>
      <c r="E29" s="12" t="s">
        <v>90</v>
      </c>
      <c r="F29" s="13" t="s">
        <v>39</v>
      </c>
      <c r="G29" s="13" t="s">
        <v>91</v>
      </c>
      <c r="H29" s="12">
        <v>1935</v>
      </c>
      <c r="I29" s="12" t="s">
        <v>56</v>
      </c>
      <c r="J29" s="14" t="s">
        <v>42</v>
      </c>
      <c r="K29" s="14" t="s">
        <v>42</v>
      </c>
      <c r="L29" s="15" t="s">
        <v>42</v>
      </c>
      <c r="M29" s="16">
        <f>'[2]S5 KMU'!I24</f>
        <v>0.00015752314814814814</v>
      </c>
      <c r="N29" s="17">
        <f t="shared" si="0"/>
        <v>1.6087962962962974E-05</v>
      </c>
      <c r="O29" s="18">
        <f t="shared" si="1"/>
        <v>139.00000000000009</v>
      </c>
      <c r="P29" s="16">
        <f>'[2]S6 KMU2'!I24</f>
        <v>0.0001513888888888889</v>
      </c>
      <c r="Q29" s="17">
        <f t="shared" si="2"/>
        <v>9.259259259259203E-07</v>
      </c>
      <c r="R29" s="19">
        <f t="shared" si="3"/>
        <v>7.999999999999952</v>
      </c>
      <c r="S29" s="20">
        <f>'[2]final_okruh'!I24</f>
        <v>0.001618414351851838</v>
      </c>
      <c r="T29" s="20">
        <f>'[2]final_okruh'!L24</f>
        <v>1.4386574074098935E-05</v>
      </c>
      <c r="U29" s="21">
        <f>'[2]final_okruh'!M24</f>
        <v>0.43484996527777775</v>
      </c>
      <c r="V29" s="19">
        <v>3993</v>
      </c>
      <c r="W29" s="16">
        <f>'[2]KMU4'!I26</f>
        <v>0</v>
      </c>
      <c r="X29" s="17">
        <f t="shared" si="4"/>
        <v>0.0001388888888888889</v>
      </c>
      <c r="Y29" s="18" t="s">
        <v>43</v>
      </c>
      <c r="Z29" s="16">
        <f>'[2]S9 KMU6'!I24</f>
        <v>0.00017129629629629632</v>
      </c>
      <c r="AA29" s="17">
        <f t="shared" si="5"/>
        <v>2.314814814814801E-06</v>
      </c>
      <c r="AB29" s="18">
        <f>AA29*8640000</f>
        <v>19.99999999999988</v>
      </c>
      <c r="AC29" s="16">
        <f>'[2]KMU4'!O26</f>
        <v>0</v>
      </c>
      <c r="AD29" s="17">
        <f t="shared" si="6"/>
        <v>0.0001388888888888889</v>
      </c>
      <c r="AE29" s="18" t="s">
        <v>43</v>
      </c>
      <c r="AF29" s="18">
        <v>0</v>
      </c>
      <c r="AG29" s="18">
        <v>0</v>
      </c>
      <c r="AH29" s="18">
        <v>0</v>
      </c>
      <c r="AI29" s="18">
        <v>0</v>
      </c>
      <c r="AJ29" s="16">
        <f>'[2]S11 KMU1'!D24</f>
        <v>0.00016701388888888888</v>
      </c>
      <c r="AK29" s="17">
        <f t="shared" si="7"/>
        <v>6.5972222222222365E-06</v>
      </c>
      <c r="AL29" s="18">
        <f t="shared" si="15"/>
        <v>57.00000000000012</v>
      </c>
      <c r="AM29" s="16">
        <f>'[2]S12 KMU2'!D24</f>
        <v>0.00015335648148148148</v>
      </c>
      <c r="AN29" s="17">
        <f t="shared" si="9"/>
        <v>2.893518518518501E-06</v>
      </c>
      <c r="AO29" s="18">
        <f t="shared" si="16"/>
        <v>24.999999999999847</v>
      </c>
      <c r="AP29" s="22">
        <f>'[2]S13 priemer'!I24</f>
        <v>0.007017187500000022</v>
      </c>
      <c r="AQ29" s="23">
        <f t="shared" si="11"/>
        <v>7.274305555557761E-05</v>
      </c>
      <c r="AR29" s="18">
        <f t="shared" si="20"/>
        <v>628.5000000001905</v>
      </c>
      <c r="AS29" s="18">
        <v>0</v>
      </c>
      <c r="AT29" s="18">
        <v>0</v>
      </c>
      <c r="AU29" s="18">
        <v>0</v>
      </c>
      <c r="AV29" s="24">
        <f>O29+R29+V29+AB29+AF29+AG29+AH29+AI29</f>
        <v>4160</v>
      </c>
      <c r="AW29" s="24">
        <f t="shared" si="18"/>
        <v>710.5000000001905</v>
      </c>
      <c r="AX29" s="24">
        <f t="shared" si="19"/>
        <v>4870.500000000191</v>
      </c>
    </row>
    <row r="30" spans="2:50" ht="21.75" customHeight="1">
      <c r="B30" s="43"/>
      <c r="C30" s="11">
        <v>40</v>
      </c>
      <c r="D30" s="12" t="s">
        <v>108</v>
      </c>
      <c r="E30" s="12" t="s">
        <v>109</v>
      </c>
      <c r="F30" s="13" t="s">
        <v>54</v>
      </c>
      <c r="G30" s="13" t="s">
        <v>110</v>
      </c>
      <c r="H30" s="12">
        <v>1938</v>
      </c>
      <c r="I30" s="12" t="s">
        <v>56</v>
      </c>
      <c r="J30" s="14" t="s">
        <v>42</v>
      </c>
      <c r="K30" s="14" t="s">
        <v>42</v>
      </c>
      <c r="L30" s="15" t="s">
        <v>42</v>
      </c>
      <c r="M30" s="16">
        <f>'[2]S5 KMU'!I25</f>
        <v>0.00018854166666666666</v>
      </c>
      <c r="N30" s="17">
        <f t="shared" si="0"/>
        <v>1.4930555555555547E-05</v>
      </c>
      <c r="O30" s="18">
        <f t="shared" si="1"/>
        <v>128.99999999999991</v>
      </c>
      <c r="P30" s="16">
        <f>'[2]S6 KMU2'!I25</f>
        <v>0.00015335648148148148</v>
      </c>
      <c r="Q30" s="17">
        <f t="shared" si="2"/>
        <v>2.893518518518501E-06</v>
      </c>
      <c r="R30" s="19">
        <f t="shared" si="3"/>
        <v>24.999999999999847</v>
      </c>
      <c r="S30" s="20">
        <f>'[2]final_okruh'!I25</f>
        <v>0</v>
      </c>
      <c r="T30" s="20">
        <f>'[2]final_okruh'!L25</f>
        <v>0</v>
      </c>
      <c r="U30" s="21">
        <f>'[2]final_okruh'!M25</f>
        <v>0</v>
      </c>
      <c r="V30" s="19" t="s">
        <v>96</v>
      </c>
      <c r="W30" s="16">
        <f>'[2]KMU4'!I27</f>
        <v>0</v>
      </c>
      <c r="X30" s="17">
        <f t="shared" si="4"/>
        <v>0.0001388888888888889</v>
      </c>
      <c r="Y30" s="18" t="s">
        <v>43</v>
      </c>
      <c r="Z30" s="16">
        <f>'[2]S9 KMU6'!I25</f>
        <v>0</v>
      </c>
      <c r="AA30" s="17">
        <f t="shared" si="5"/>
        <v>0.00017361111111111112</v>
      </c>
      <c r="AB30" s="18">
        <v>199</v>
      </c>
      <c r="AC30" s="16">
        <f>'[2]KMU4'!O27</f>
        <v>0</v>
      </c>
      <c r="AD30" s="17">
        <f t="shared" si="6"/>
        <v>0.0001388888888888889</v>
      </c>
      <c r="AE30" s="18" t="s">
        <v>43</v>
      </c>
      <c r="AF30" s="18">
        <v>0</v>
      </c>
      <c r="AG30" s="18">
        <v>0</v>
      </c>
      <c r="AH30" s="18">
        <v>100</v>
      </c>
      <c r="AI30" s="18">
        <v>0</v>
      </c>
      <c r="AJ30" s="16">
        <f>'[2]S11 KMU1'!D25</f>
        <v>0.00017349537037037038</v>
      </c>
      <c r="AK30" s="17">
        <f t="shared" si="7"/>
        <v>1.1574074074074004E-07</v>
      </c>
      <c r="AL30" s="18">
        <f t="shared" si="15"/>
        <v>0.999999999999994</v>
      </c>
      <c r="AM30" s="16">
        <f>'[2]S12 KMU2'!D25</f>
        <v>0.00016122685185185185</v>
      </c>
      <c r="AN30" s="17">
        <f t="shared" si="9"/>
        <v>1.0763888888888878E-05</v>
      </c>
      <c r="AO30" s="18">
        <f t="shared" si="16"/>
        <v>92.9999999999999</v>
      </c>
      <c r="AP30" s="22">
        <f>'[2]S13 priemer'!I25</f>
        <v>0.006898888888888843</v>
      </c>
      <c r="AQ30" s="23">
        <f t="shared" si="11"/>
        <v>4.555555555560073E-05</v>
      </c>
      <c r="AR30" s="18">
        <f t="shared" si="20"/>
        <v>393.6000000003903</v>
      </c>
      <c r="AS30" s="18">
        <v>0</v>
      </c>
      <c r="AT30" s="18">
        <v>0</v>
      </c>
      <c r="AU30" s="18">
        <v>0</v>
      </c>
      <c r="AV30" s="24">
        <v>5332</v>
      </c>
      <c r="AW30" s="24">
        <f t="shared" si="18"/>
        <v>487.6000000003902</v>
      </c>
      <c r="AX30" s="24">
        <f t="shared" si="19"/>
        <v>5819.6000000003905</v>
      </c>
    </row>
    <row r="31" spans="2:50" ht="21.75" customHeight="1">
      <c r="B31" s="43"/>
      <c r="C31" s="11">
        <v>41</v>
      </c>
      <c r="D31" s="12" t="s">
        <v>52</v>
      </c>
      <c r="E31" s="12" t="s">
        <v>53</v>
      </c>
      <c r="F31" s="13" t="s">
        <v>54</v>
      </c>
      <c r="G31" s="13" t="s">
        <v>55</v>
      </c>
      <c r="H31" s="12">
        <v>1947</v>
      </c>
      <c r="I31" s="12" t="s">
        <v>56</v>
      </c>
      <c r="J31" s="14" t="s">
        <v>42</v>
      </c>
      <c r="K31" s="14" t="s">
        <v>42</v>
      </c>
      <c r="L31" s="14" t="s">
        <v>42</v>
      </c>
      <c r="M31" s="16">
        <f>'[2]S5 KMU'!I26</f>
        <v>0.00018449074074074074</v>
      </c>
      <c r="N31" s="17">
        <f t="shared" si="0"/>
        <v>1.0879629629629618E-05</v>
      </c>
      <c r="O31" s="18">
        <f t="shared" si="1"/>
        <v>93.9999999999999</v>
      </c>
      <c r="P31" s="16">
        <f>'[2]S6 KMU2'!I26</f>
        <v>0.00014756944444444445</v>
      </c>
      <c r="Q31" s="17">
        <f t="shared" si="2"/>
        <v>2.893518518518528E-06</v>
      </c>
      <c r="R31" s="19">
        <f t="shared" si="3"/>
        <v>25.00000000000008</v>
      </c>
      <c r="S31" s="20">
        <f>'[2]final_okruh'!I26</f>
        <v>0.002140543981481502</v>
      </c>
      <c r="T31" s="20">
        <f>'[2]final_okruh'!L26</f>
        <v>4.479166666626622E-06</v>
      </c>
      <c r="U31" s="21">
        <f>'[2]final_okruh'!M26</f>
        <v>2.0439814814809942E-05</v>
      </c>
      <c r="V31" s="19">
        <f>((T31+U31)*8640000)</f>
        <v>215.2999999996119</v>
      </c>
      <c r="W31" s="16">
        <f>'[2]KMU4'!I28</f>
        <v>0</v>
      </c>
      <c r="X31" s="17">
        <f t="shared" si="4"/>
        <v>0.0001388888888888889</v>
      </c>
      <c r="Y31" s="18" t="s">
        <v>43</v>
      </c>
      <c r="Z31" s="16">
        <f>'[2]S9 KMU6'!I26</f>
        <v>0.000175</v>
      </c>
      <c r="AA31" s="17">
        <f t="shared" si="5"/>
        <v>1.3888888888888805E-06</v>
      </c>
      <c r="AB31" s="18">
        <f>AA31*8640000</f>
        <v>11.999999999999927</v>
      </c>
      <c r="AC31" s="16">
        <f>'[2]KMU4'!O28</f>
        <v>0</v>
      </c>
      <c r="AD31" s="17">
        <f t="shared" si="6"/>
        <v>0.0001388888888888889</v>
      </c>
      <c r="AE31" s="18" t="s">
        <v>43</v>
      </c>
      <c r="AF31" s="18">
        <v>0</v>
      </c>
      <c r="AG31" s="18">
        <v>0</v>
      </c>
      <c r="AH31" s="18">
        <v>0</v>
      </c>
      <c r="AI31" s="18">
        <v>0</v>
      </c>
      <c r="AJ31" s="16">
        <f>'[2]S11 KMU1'!D26</f>
        <v>0.00017361111111111112</v>
      </c>
      <c r="AK31" s="17">
        <f t="shared" si="7"/>
        <v>0</v>
      </c>
      <c r="AL31" s="18">
        <f t="shared" si="15"/>
        <v>0</v>
      </c>
      <c r="AM31" s="16">
        <f>'[2]S12 KMU2'!D26</f>
        <v>0.00015833333333333332</v>
      </c>
      <c r="AN31" s="17">
        <f t="shared" si="9"/>
        <v>7.87037037037035E-06</v>
      </c>
      <c r="AO31" s="18">
        <f t="shared" si="16"/>
        <v>67.99999999999983</v>
      </c>
      <c r="AP31" s="22">
        <f>'[2]S13 priemer'!I26</f>
        <v>0.0069508449074074385</v>
      </c>
      <c r="AQ31" s="23">
        <f t="shared" si="11"/>
        <v>6.400462962994485E-06</v>
      </c>
      <c r="AR31" s="18">
        <f t="shared" si="20"/>
        <v>55.300000000272355</v>
      </c>
      <c r="AS31" s="18">
        <v>0</v>
      </c>
      <c r="AT31" s="18">
        <v>0</v>
      </c>
      <c r="AU31" s="18">
        <v>0</v>
      </c>
      <c r="AV31" s="24">
        <f>O31+R31+V31+AB31+AF31+AG31+AH31+AI31</f>
        <v>346.2999999996118</v>
      </c>
      <c r="AW31" s="24">
        <f t="shared" si="18"/>
        <v>123.30000000027218</v>
      </c>
      <c r="AX31" s="24">
        <f t="shared" si="19"/>
        <v>469.599999999884</v>
      </c>
    </row>
    <row r="32" spans="1:50" ht="21.75" customHeight="1">
      <c r="A32" s="31">
        <v>20</v>
      </c>
      <c r="B32" s="43"/>
      <c r="C32" s="11">
        <v>42</v>
      </c>
      <c r="D32" s="13" t="s">
        <v>105</v>
      </c>
      <c r="E32" s="12"/>
      <c r="F32" s="13" t="s">
        <v>106</v>
      </c>
      <c r="G32" s="13" t="s">
        <v>107</v>
      </c>
      <c r="H32" s="12">
        <v>1949</v>
      </c>
      <c r="I32" s="12" t="s">
        <v>56</v>
      </c>
      <c r="J32" s="14" t="s">
        <v>42</v>
      </c>
      <c r="K32" s="14"/>
      <c r="L32" s="14"/>
      <c r="M32" s="16">
        <f>'[2]S5 KMU'!I27</f>
        <v>0.00017789351851851853</v>
      </c>
      <c r="N32" s="17">
        <f t="shared" si="0"/>
        <v>4.282407407407409E-06</v>
      </c>
      <c r="O32" s="18">
        <f t="shared" si="1"/>
        <v>37.00000000000001</v>
      </c>
      <c r="P32" s="16">
        <f>'[2]S6 KMU2'!I27</f>
        <v>0.000165625</v>
      </c>
      <c r="Q32" s="17">
        <f t="shared" si="2"/>
        <v>1.5162037037037027E-05</v>
      </c>
      <c r="R32" s="19">
        <f t="shared" si="3"/>
        <v>130.99999999999991</v>
      </c>
      <c r="S32" s="20">
        <f>'[2]final_okruh'!I27</f>
        <v>0.0016776620370370643</v>
      </c>
      <c r="T32" s="20">
        <f>'[2]final_okruh'!L27</f>
        <v>8.046296296293498E-05</v>
      </c>
      <c r="U32" s="21">
        <f>'[2]final_okruh'!M27</f>
        <v>6.253472222217393E-05</v>
      </c>
      <c r="V32" s="19">
        <f>((T32+U32)*8640000)</f>
        <v>1235.499999999341</v>
      </c>
      <c r="W32" s="16">
        <f>'[2]KMU4'!I29</f>
        <v>0</v>
      </c>
      <c r="X32" s="17">
        <f t="shared" si="4"/>
        <v>0.0001388888888888889</v>
      </c>
      <c r="Y32" s="18" t="s">
        <v>43</v>
      </c>
      <c r="Z32" s="16">
        <f>'[2]S9 KMU6'!I27</f>
        <v>0</v>
      </c>
      <c r="AA32" s="17">
        <f t="shared" si="5"/>
        <v>0.00017361111111111112</v>
      </c>
      <c r="AB32" s="18">
        <v>199</v>
      </c>
      <c r="AC32" s="16">
        <f>'[2]KMU4'!O29</f>
        <v>0</v>
      </c>
      <c r="AD32" s="17">
        <f t="shared" si="6"/>
        <v>0.0001388888888888889</v>
      </c>
      <c r="AE32" s="18" t="s">
        <v>43</v>
      </c>
      <c r="AF32" s="18">
        <v>0</v>
      </c>
      <c r="AG32" s="18">
        <v>0</v>
      </c>
      <c r="AH32" s="18">
        <v>100</v>
      </c>
      <c r="AI32" s="18">
        <v>0</v>
      </c>
      <c r="AJ32" s="16">
        <f>'[2]S11 KMU1'!D27</f>
        <v>0</v>
      </c>
      <c r="AK32" s="17">
        <f t="shared" si="7"/>
        <v>0.00017361111111111112</v>
      </c>
      <c r="AL32" s="18">
        <f t="shared" si="15"/>
        <v>1500</v>
      </c>
      <c r="AM32" s="16">
        <f>'[2]S12 KMU2'!D27</f>
        <v>0</v>
      </c>
      <c r="AN32" s="17">
        <f t="shared" si="9"/>
        <v>0.00015046296296296297</v>
      </c>
      <c r="AO32" s="18">
        <f t="shared" si="16"/>
        <v>1300</v>
      </c>
      <c r="AP32" s="22">
        <f>'[2]S13 priemer'!I27</f>
        <v>0.006370324074074063</v>
      </c>
      <c r="AQ32" s="23">
        <f t="shared" si="11"/>
        <v>0.0005741203703703811</v>
      </c>
      <c r="AR32" s="18">
        <f t="shared" si="20"/>
        <v>4960.400000000092</v>
      </c>
      <c r="AS32" s="18">
        <v>0</v>
      </c>
      <c r="AT32" s="18">
        <v>0</v>
      </c>
      <c r="AU32" s="18">
        <v>0</v>
      </c>
      <c r="AV32" s="24">
        <f>O32+R32+V32+AB32+AF32+AG32+AH32+AI32</f>
        <v>1702.499999999341</v>
      </c>
      <c r="AW32" s="24">
        <f t="shared" si="18"/>
        <v>7760.400000000092</v>
      </c>
      <c r="AX32" s="24">
        <f t="shared" si="19"/>
        <v>9462.899999999434</v>
      </c>
    </row>
    <row r="33" spans="1:50" ht="21.75" customHeight="1">
      <c r="A33" s="31">
        <v>16</v>
      </c>
      <c r="B33" s="43"/>
      <c r="C33" s="11">
        <v>43</v>
      </c>
      <c r="D33" s="13" t="s">
        <v>97</v>
      </c>
      <c r="E33" s="13" t="s">
        <v>98</v>
      </c>
      <c r="F33" s="13" t="s">
        <v>54</v>
      </c>
      <c r="G33" s="13" t="s">
        <v>99</v>
      </c>
      <c r="H33" s="13">
        <v>1949</v>
      </c>
      <c r="I33" s="12" t="s">
        <v>56</v>
      </c>
      <c r="J33" s="14" t="s">
        <v>42</v>
      </c>
      <c r="K33" s="14"/>
      <c r="L33" s="15"/>
      <c r="M33" s="16">
        <f>'[2]S5 KMU'!I28</f>
        <v>0.00018900462962962962</v>
      </c>
      <c r="N33" s="17">
        <f t="shared" si="0"/>
        <v>1.5393518518518507E-05</v>
      </c>
      <c r="O33" s="18">
        <f t="shared" si="1"/>
        <v>132.9999999999999</v>
      </c>
      <c r="P33" s="16">
        <f>'[2]S6 KMU2'!I28</f>
        <v>0.0001509259259259259</v>
      </c>
      <c r="Q33" s="17">
        <f t="shared" si="2"/>
        <v>4.6296296296293306E-07</v>
      </c>
      <c r="R33" s="19">
        <f t="shared" si="3"/>
        <v>3.9999999999997415</v>
      </c>
      <c r="S33" s="20">
        <f>'[2]final_okruh'!I28</f>
        <v>0.0014893287037036629</v>
      </c>
      <c r="T33" s="20">
        <f>'[2]final_okruh'!L28</f>
        <v>5.956018518510353E-05</v>
      </c>
      <c r="U33" s="21">
        <f>'[2]final_okruh'!M28</f>
        <v>1.6435185185181833E-05</v>
      </c>
      <c r="V33" s="19">
        <f>((T33+U33)*8640000)</f>
        <v>656.5999999992655</v>
      </c>
      <c r="W33" s="16">
        <f>'[2]KMU4'!I30</f>
        <v>0</v>
      </c>
      <c r="X33" s="17">
        <f t="shared" si="4"/>
        <v>0.0001388888888888889</v>
      </c>
      <c r="Y33" s="18" t="s">
        <v>43</v>
      </c>
      <c r="Z33" s="16">
        <f>'[2]S9 KMU6'!I28</f>
        <v>0.00017534722222222222</v>
      </c>
      <c r="AA33" s="17">
        <f t="shared" si="5"/>
        <v>1.7361111111111006E-06</v>
      </c>
      <c r="AB33" s="18">
        <f>AA33*8640000</f>
        <v>14.99999999999991</v>
      </c>
      <c r="AC33" s="16">
        <f>'[2]KMU4'!O30</f>
        <v>0</v>
      </c>
      <c r="AD33" s="17">
        <f t="shared" si="6"/>
        <v>0.0001388888888888889</v>
      </c>
      <c r="AE33" s="18" t="s">
        <v>43</v>
      </c>
      <c r="AF33" s="18">
        <v>0</v>
      </c>
      <c r="AG33" s="18">
        <v>0</v>
      </c>
      <c r="AH33" s="18">
        <v>0</v>
      </c>
      <c r="AI33" s="18">
        <v>0</v>
      </c>
      <c r="AJ33" s="16">
        <f>'[2]S11 KMU1'!D28</f>
        <v>0.00016944444444444445</v>
      </c>
      <c r="AK33" s="17">
        <f t="shared" si="7"/>
        <v>4.1666666666666686E-06</v>
      </c>
      <c r="AL33" s="18">
        <f t="shared" si="15"/>
        <v>36.000000000000014</v>
      </c>
      <c r="AM33" s="16">
        <f>'[2]S12 KMU2'!D28</f>
        <v>0.00014768518518518519</v>
      </c>
      <c r="AN33" s="17">
        <f t="shared" si="9"/>
        <v>2.777777777777788E-06</v>
      </c>
      <c r="AO33" s="18">
        <f t="shared" si="16"/>
        <v>24.00000000000009</v>
      </c>
      <c r="AP33" s="22">
        <f>'[2]S13 priemer'!I28</f>
        <v>0.006991736111111091</v>
      </c>
      <c r="AQ33" s="23">
        <f t="shared" si="11"/>
        <v>4.7291666666646887E-05</v>
      </c>
      <c r="AR33" s="18">
        <f t="shared" si="20"/>
        <v>408.5999999998291</v>
      </c>
      <c r="AS33" s="18">
        <v>0</v>
      </c>
      <c r="AT33" s="18">
        <v>0</v>
      </c>
      <c r="AU33" s="18">
        <v>0</v>
      </c>
      <c r="AV33" s="24">
        <f>O33+R33+V33+AB33+AF33+AG33+AH33+AI33</f>
        <v>808.599999999265</v>
      </c>
      <c r="AW33" s="24">
        <f t="shared" si="18"/>
        <v>468.5999999998292</v>
      </c>
      <c r="AX33" s="24">
        <f t="shared" si="19"/>
        <v>1277.1999999990942</v>
      </c>
    </row>
    <row r="34" spans="1:50" ht="21.75" customHeight="1">
      <c r="A34" s="31">
        <v>18</v>
      </c>
      <c r="B34" s="43"/>
      <c r="C34" s="11">
        <v>44</v>
      </c>
      <c r="D34" s="12" t="s">
        <v>77</v>
      </c>
      <c r="E34" s="12" t="s">
        <v>78</v>
      </c>
      <c r="F34" s="13" t="s">
        <v>54</v>
      </c>
      <c r="G34" s="13" t="s">
        <v>79</v>
      </c>
      <c r="H34" s="12">
        <v>1963</v>
      </c>
      <c r="I34" s="12" t="s">
        <v>56</v>
      </c>
      <c r="J34" s="14" t="s">
        <v>42</v>
      </c>
      <c r="K34" s="14" t="s">
        <v>42</v>
      </c>
      <c r="L34" s="15" t="s">
        <v>42</v>
      </c>
      <c r="M34" s="16">
        <f>'[2]S5 KMU'!I29</f>
        <v>0.00018877314814814814</v>
      </c>
      <c r="N34" s="17">
        <f t="shared" si="0"/>
        <v>1.5162037037037027E-05</v>
      </c>
      <c r="O34" s="18">
        <f t="shared" si="1"/>
        <v>130.99999999999991</v>
      </c>
      <c r="P34" s="16">
        <f>'[2]S6 KMU2'!I29</f>
        <v>0.0001412037037037037</v>
      </c>
      <c r="Q34" s="17">
        <f t="shared" si="2"/>
        <v>9.259259259259285E-06</v>
      </c>
      <c r="R34" s="19">
        <f t="shared" si="3"/>
        <v>80.00000000000021</v>
      </c>
      <c r="S34" s="20">
        <f>'[2]final_okruh'!I29</f>
        <v>0.001386828703703713</v>
      </c>
      <c r="T34" s="20">
        <f>'[2]final_okruh'!L29</f>
        <v>2.337962962950524E-06</v>
      </c>
      <c r="U34" s="21">
        <f>'[2]final_okruh'!M29</f>
        <v>2.0300925925975655E-05</v>
      </c>
      <c r="V34" s="19">
        <f>((T34+U34)*8640000)</f>
        <v>195.60000000032218</v>
      </c>
      <c r="W34" s="16">
        <f>'[2]KMU4'!I31</f>
        <v>0</v>
      </c>
      <c r="X34" s="17">
        <f t="shared" si="4"/>
        <v>0.0001388888888888889</v>
      </c>
      <c r="Y34" s="18" t="s">
        <v>43</v>
      </c>
      <c r="Z34" s="16">
        <f>'[2]S9 KMU6'!I29</f>
        <v>0.00018402777777777778</v>
      </c>
      <c r="AA34" s="17">
        <f t="shared" si="5"/>
        <v>1.0416666666666658E-05</v>
      </c>
      <c r="AB34" s="18">
        <f>AA34*8640000</f>
        <v>89.99999999999993</v>
      </c>
      <c r="AC34" s="16">
        <f>'[2]KMU4'!O31</f>
        <v>0</v>
      </c>
      <c r="AD34" s="17">
        <f t="shared" si="6"/>
        <v>0.0001388888888888889</v>
      </c>
      <c r="AE34" s="18" t="s">
        <v>43</v>
      </c>
      <c r="AF34" s="18">
        <v>0</v>
      </c>
      <c r="AG34" s="18">
        <v>0</v>
      </c>
      <c r="AH34" s="18">
        <v>0</v>
      </c>
      <c r="AI34" s="18">
        <v>0</v>
      </c>
      <c r="AJ34" s="16">
        <f>'[2]S11 KMU1'!D29</f>
        <v>0.00020578703703703704</v>
      </c>
      <c r="AK34" s="17">
        <f t="shared" si="7"/>
        <v>3.217592592592592E-05</v>
      </c>
      <c r="AL34" s="18">
        <f t="shared" si="15"/>
        <v>277.99999999999994</v>
      </c>
      <c r="AM34" s="16">
        <f>'[2]S12 KMU2'!D29</f>
        <v>0.00014618055555555557</v>
      </c>
      <c r="AN34" s="17">
        <f t="shared" si="9"/>
        <v>4.282407407407409E-06</v>
      </c>
      <c r="AO34" s="18">
        <f t="shared" si="16"/>
        <v>37.00000000000001</v>
      </c>
      <c r="AP34" s="22">
        <f>'[2]S13 priemer'!I29</f>
        <v>0.006679351851851867</v>
      </c>
      <c r="AQ34" s="23">
        <f t="shared" si="11"/>
        <v>0.0002650925925925772</v>
      </c>
      <c r="AR34" s="18">
        <f t="shared" si="20"/>
        <v>2290.399999999867</v>
      </c>
      <c r="AS34" s="18">
        <v>0</v>
      </c>
      <c r="AT34" s="18">
        <v>0</v>
      </c>
      <c r="AU34" s="18">
        <v>0</v>
      </c>
      <c r="AV34" s="24">
        <f>O34+R34+V34+AB34+AF34+AG34+AH34+AI34</f>
        <v>496.60000000032227</v>
      </c>
      <c r="AW34" s="24">
        <f t="shared" si="18"/>
        <v>2605.399999999867</v>
      </c>
      <c r="AX34" s="24">
        <f t="shared" si="19"/>
        <v>3102.000000000189</v>
      </c>
    </row>
    <row r="35" spans="1:50" ht="21.75" customHeight="1">
      <c r="A35" s="31">
        <v>6</v>
      </c>
      <c r="B35" s="43"/>
      <c r="C35" s="11">
        <v>45</v>
      </c>
      <c r="D35" s="13" t="s">
        <v>148</v>
      </c>
      <c r="E35" s="13" t="s">
        <v>149</v>
      </c>
      <c r="F35" s="12" t="s">
        <v>39</v>
      </c>
      <c r="G35" s="13" t="s">
        <v>99</v>
      </c>
      <c r="H35" s="13">
        <v>1950</v>
      </c>
      <c r="I35" s="12" t="s">
        <v>56</v>
      </c>
      <c r="J35" s="14"/>
      <c r="K35" s="14"/>
      <c r="L35" s="15"/>
      <c r="M35" s="16">
        <f>'[2]S5 KMU'!I30</f>
        <v>0</v>
      </c>
      <c r="N35" s="17">
        <f t="shared" si="0"/>
        <v>0.00017361111111111112</v>
      </c>
      <c r="O35" s="18">
        <f t="shared" si="1"/>
        <v>1500</v>
      </c>
      <c r="P35" s="16">
        <f>'[2]S6 KMU2'!I30</f>
        <v>0</v>
      </c>
      <c r="Q35" s="17">
        <f t="shared" si="2"/>
        <v>0.00015046296296296297</v>
      </c>
      <c r="R35" s="19">
        <f t="shared" si="3"/>
        <v>1300</v>
      </c>
      <c r="S35" s="20">
        <f>'[2]final_okruh'!I30</f>
        <v>0</v>
      </c>
      <c r="T35" s="20">
        <f>'[2]final_okruh'!L30</f>
        <v>0</v>
      </c>
      <c r="U35" s="21">
        <f>'[2]final_okruh'!M30</f>
        <v>0</v>
      </c>
      <c r="V35" s="19" t="s">
        <v>96</v>
      </c>
      <c r="W35" s="16">
        <f>'[2]KMU4'!I32</f>
        <v>0</v>
      </c>
      <c r="X35" s="17">
        <f t="shared" si="4"/>
        <v>0.0001388888888888889</v>
      </c>
      <c r="Y35" s="18" t="s">
        <v>43</v>
      </c>
      <c r="Z35" s="16">
        <f>'[2]S9 KMU6'!I30</f>
        <v>0</v>
      </c>
      <c r="AA35" s="17">
        <f t="shared" si="5"/>
        <v>0.00017361111111111112</v>
      </c>
      <c r="AB35" s="18">
        <v>199</v>
      </c>
      <c r="AC35" s="16">
        <f>'[2]KMU4'!O32</f>
        <v>0</v>
      </c>
      <c r="AD35" s="17">
        <f t="shared" si="6"/>
        <v>0.0001388888888888889</v>
      </c>
      <c r="AE35" s="18" t="s">
        <v>43</v>
      </c>
      <c r="AF35" s="18">
        <v>0</v>
      </c>
      <c r="AG35" s="18">
        <v>0</v>
      </c>
      <c r="AH35" s="18">
        <v>100</v>
      </c>
      <c r="AI35" s="18">
        <v>0</v>
      </c>
      <c r="AJ35" s="16">
        <f>'[2]S11 KMU1'!D30</f>
        <v>0</v>
      </c>
      <c r="AK35" s="17">
        <f t="shared" si="7"/>
        <v>0.00017361111111111112</v>
      </c>
      <c r="AL35" s="18" t="s">
        <v>96</v>
      </c>
      <c r="AM35" s="16">
        <f>'[2]S12 KMU2'!D30</f>
        <v>0</v>
      </c>
      <c r="AN35" s="17">
        <f t="shared" si="9"/>
        <v>0.00015046296296296297</v>
      </c>
      <c r="AO35" s="18" t="s">
        <v>96</v>
      </c>
      <c r="AP35" s="22">
        <f>'[2]S13 priemer'!I30</f>
        <v>0</v>
      </c>
      <c r="AQ35" s="23">
        <f t="shared" si="11"/>
        <v>0.006944444444444444</v>
      </c>
      <c r="AR35" s="18" t="s">
        <v>96</v>
      </c>
      <c r="AS35" s="18">
        <v>0</v>
      </c>
      <c r="AT35" s="18">
        <v>0</v>
      </c>
      <c r="AU35" s="18">
        <v>0</v>
      </c>
      <c r="AV35" s="24" t="s">
        <v>96</v>
      </c>
      <c r="AW35" s="24" t="s">
        <v>96</v>
      </c>
      <c r="AX35" s="24" t="s">
        <v>96</v>
      </c>
    </row>
    <row r="36" spans="1:50" ht="21.75" customHeight="1">
      <c r="A36" s="31">
        <v>12</v>
      </c>
      <c r="B36" s="43"/>
      <c r="C36" s="11">
        <v>49</v>
      </c>
      <c r="D36" s="12" t="s">
        <v>182</v>
      </c>
      <c r="E36" s="12" t="s">
        <v>183</v>
      </c>
      <c r="F36" s="13" t="s">
        <v>39</v>
      </c>
      <c r="G36" s="13" t="s">
        <v>184</v>
      </c>
      <c r="H36" s="12">
        <v>1953</v>
      </c>
      <c r="I36" s="12" t="s">
        <v>56</v>
      </c>
      <c r="J36" s="14" t="s">
        <v>42</v>
      </c>
      <c r="K36" s="14"/>
      <c r="L36" s="15"/>
      <c r="M36" s="16">
        <f>'[2]S5 KMU'!I31</f>
        <v>0.00014467592592592592</v>
      </c>
      <c r="N36" s="17">
        <f t="shared" si="0"/>
        <v>2.89351851851852E-05</v>
      </c>
      <c r="O36" s="18">
        <f t="shared" si="1"/>
        <v>250.0000000000001</v>
      </c>
      <c r="P36" s="16">
        <f>'[2]S6 KMU2'!I31</f>
        <v>0.00022511574074074076</v>
      </c>
      <c r="Q36" s="17">
        <f t="shared" si="2"/>
        <v>7.465277777777779E-05</v>
      </c>
      <c r="R36" s="19">
        <f t="shared" si="3"/>
        <v>645.0000000000001</v>
      </c>
      <c r="S36" s="20">
        <f>'[2]final_okruh'!I31</f>
        <v>0.002230185185185196</v>
      </c>
      <c r="T36" s="20">
        <f>'[2]final_okruh'!L31</f>
        <v>0.00022097222222217106</v>
      </c>
      <c r="U36" s="21">
        <f>'[2]final_okruh'!M31</f>
        <v>0.0002411805555555535</v>
      </c>
      <c r="V36" s="19">
        <f aca="true" t="shared" si="21" ref="V36:V41">((T36+U36)*8640000)</f>
        <v>3992.9999999995403</v>
      </c>
      <c r="W36" s="16">
        <f>'[2]KMU4'!I33</f>
        <v>0</v>
      </c>
      <c r="X36" s="17">
        <f t="shared" si="4"/>
        <v>0.0001388888888888889</v>
      </c>
      <c r="Y36" s="18" t="s">
        <v>43</v>
      </c>
      <c r="Z36" s="16">
        <f>'[2]S9 KMU6'!I31</f>
        <v>0.00018784722222222225</v>
      </c>
      <c r="AA36" s="17">
        <f t="shared" si="5"/>
        <v>1.4236111111111133E-05</v>
      </c>
      <c r="AB36" s="18">
        <f>AA36*8640000</f>
        <v>123.0000000000002</v>
      </c>
      <c r="AC36" s="16">
        <f>'[2]KMU4'!O33</f>
        <v>0</v>
      </c>
      <c r="AD36" s="17">
        <f t="shared" si="6"/>
        <v>0.0001388888888888889</v>
      </c>
      <c r="AE36" s="18" t="s">
        <v>43</v>
      </c>
      <c r="AF36" s="18">
        <v>0</v>
      </c>
      <c r="AG36" s="18">
        <v>0</v>
      </c>
      <c r="AH36" s="18">
        <v>0</v>
      </c>
      <c r="AI36" s="18">
        <v>0</v>
      </c>
      <c r="AJ36" s="16">
        <f>'[2]S11 KMU1'!D31</f>
        <v>0.00020671296296296296</v>
      </c>
      <c r="AK36" s="17">
        <f t="shared" si="7"/>
        <v>3.310185185185184E-05</v>
      </c>
      <c r="AL36" s="18">
        <f>AK36*8640000</f>
        <v>285.9999999999999</v>
      </c>
      <c r="AM36" s="16">
        <f>'[2]S12 KMU2'!D31</f>
        <v>0.00015659722222222222</v>
      </c>
      <c r="AN36" s="17">
        <f t="shared" si="9"/>
        <v>6.134259259259249E-06</v>
      </c>
      <c r="AO36" s="18">
        <f>AN36*8640000</f>
        <v>52.999999999999915</v>
      </c>
      <c r="AP36" s="22">
        <f>'[2]S13 priemer'!I31</f>
        <v>0.006940648148148154</v>
      </c>
      <c r="AQ36" s="23">
        <f t="shared" si="11"/>
        <v>3.7962962962899416E-06</v>
      </c>
      <c r="AR36" s="18">
        <f>AQ36*8640000</f>
        <v>32.79999999994509</v>
      </c>
      <c r="AS36" s="18">
        <v>0</v>
      </c>
      <c r="AT36" s="18">
        <v>0</v>
      </c>
      <c r="AU36" s="18">
        <v>0</v>
      </c>
      <c r="AV36" s="24">
        <f aca="true" t="shared" si="22" ref="AV36:AV41">O36+R36+V36+AB36+AF36+AG36+AH36+AI36</f>
        <v>5010.999999999541</v>
      </c>
      <c r="AW36" s="24">
        <f>AL36+AO36+AS36+AT36+AU36+AR36</f>
        <v>371.7999999999449</v>
      </c>
      <c r="AX36" s="24">
        <f>AV36+AW36</f>
        <v>5382.799999999485</v>
      </c>
    </row>
    <row r="37" spans="2:50" ht="21.75" customHeight="1">
      <c r="B37" s="43"/>
      <c r="C37" s="11">
        <v>50</v>
      </c>
      <c r="D37" s="13" t="s">
        <v>65</v>
      </c>
      <c r="E37" s="13" t="s">
        <v>66</v>
      </c>
      <c r="F37" s="12" t="s">
        <v>39</v>
      </c>
      <c r="G37" s="13" t="s">
        <v>67</v>
      </c>
      <c r="H37" s="13">
        <v>1954</v>
      </c>
      <c r="I37" s="12" t="s">
        <v>56</v>
      </c>
      <c r="J37" s="14" t="s">
        <v>42</v>
      </c>
      <c r="K37" s="14"/>
      <c r="L37" s="15"/>
      <c r="M37" s="16">
        <f>'[2]S5 KMU'!I32</f>
        <v>0.00018252314814814816</v>
      </c>
      <c r="N37" s="17">
        <f t="shared" si="0"/>
        <v>8.912037037037037E-06</v>
      </c>
      <c r="O37" s="18">
        <f t="shared" si="1"/>
        <v>77</v>
      </c>
      <c r="P37" s="16">
        <f>'[2]S6 KMU2'!I32</f>
        <v>0.00015520833333333334</v>
      </c>
      <c r="Q37" s="17">
        <f t="shared" si="2"/>
        <v>4.745370370370369E-06</v>
      </c>
      <c r="R37" s="19">
        <f t="shared" si="3"/>
        <v>40.999999999999986</v>
      </c>
      <c r="S37" s="20">
        <f>'[2]final_okruh'!I32</f>
        <v>0.0015182407407407505</v>
      </c>
      <c r="T37" s="20">
        <f>'[2]final_okruh'!L32</f>
        <v>5.347222222229497E-06</v>
      </c>
      <c r="U37" s="21">
        <f>'[2]final_okruh'!M32</f>
        <v>5.879629629612637E-06</v>
      </c>
      <c r="V37" s="19">
        <f t="shared" si="21"/>
        <v>96.99999999991604</v>
      </c>
      <c r="W37" s="16">
        <f>'[2]KMU4'!I34</f>
        <v>0</v>
      </c>
      <c r="X37" s="17">
        <f t="shared" si="4"/>
        <v>0.0001388888888888889</v>
      </c>
      <c r="Y37" s="18" t="s">
        <v>43</v>
      </c>
      <c r="Z37" s="16">
        <f>'[2]S9 KMU6'!I32</f>
        <v>0.0001738425925925926</v>
      </c>
      <c r="AA37" s="17">
        <f t="shared" si="5"/>
        <v>2.3148148148148008E-07</v>
      </c>
      <c r="AB37" s="18">
        <f>AA37*8640000</f>
        <v>1.999999999999988</v>
      </c>
      <c r="AC37" s="16">
        <f>'[2]KMU4'!O34</f>
        <v>0</v>
      </c>
      <c r="AD37" s="17">
        <f t="shared" si="6"/>
        <v>0.0001388888888888889</v>
      </c>
      <c r="AE37" s="18" t="s">
        <v>43</v>
      </c>
      <c r="AF37" s="18">
        <v>0</v>
      </c>
      <c r="AG37" s="18">
        <v>0</v>
      </c>
      <c r="AH37" s="18">
        <v>0</v>
      </c>
      <c r="AI37" s="18">
        <v>0</v>
      </c>
      <c r="AJ37" s="16">
        <f>'[2]S11 KMU1'!D32</f>
        <v>0.00017488425925925926</v>
      </c>
      <c r="AK37" s="17">
        <f t="shared" si="7"/>
        <v>1.2731481481481404E-06</v>
      </c>
      <c r="AL37" s="18">
        <f>AK37*8640000</f>
        <v>10.999999999999934</v>
      </c>
      <c r="AM37" s="16">
        <f>'[2]S12 KMU2'!D32</f>
        <v>0.00015173611111111111</v>
      </c>
      <c r="AN37" s="17">
        <f t="shared" si="9"/>
        <v>1.2731481481481404E-06</v>
      </c>
      <c r="AO37" s="18">
        <f>AN37*8640000</f>
        <v>10.999999999999934</v>
      </c>
      <c r="AP37" s="22">
        <f>'[2]S13 priemer'!I32</f>
        <v>0.006948703703703707</v>
      </c>
      <c r="AQ37" s="23">
        <f t="shared" si="11"/>
        <v>4.259259259262876E-06</v>
      </c>
      <c r="AR37" s="18">
        <f>AQ37*8640000</f>
        <v>36.800000000031254</v>
      </c>
      <c r="AS37" s="18">
        <v>0</v>
      </c>
      <c r="AT37" s="18">
        <v>0</v>
      </c>
      <c r="AU37" s="18">
        <v>100</v>
      </c>
      <c r="AV37" s="24">
        <f t="shared" si="22"/>
        <v>216.99999999991604</v>
      </c>
      <c r="AW37" s="24">
        <f>AL37+AO37+AS37+AT37+AU37+AR37</f>
        <v>158.80000000003113</v>
      </c>
      <c r="AX37" s="24">
        <f>AV37+AW37</f>
        <v>375.7999999999472</v>
      </c>
    </row>
    <row r="38" spans="2:50" ht="21.75" customHeight="1">
      <c r="B38" s="43"/>
      <c r="C38" s="11">
        <v>51</v>
      </c>
      <c r="D38" s="13" t="s">
        <v>80</v>
      </c>
      <c r="E38" s="13"/>
      <c r="F38" s="12" t="s">
        <v>39</v>
      </c>
      <c r="G38" s="13" t="s">
        <v>81</v>
      </c>
      <c r="H38" s="13">
        <v>1948</v>
      </c>
      <c r="I38" s="12" t="s">
        <v>82</v>
      </c>
      <c r="J38" s="35"/>
      <c r="K38" s="35"/>
      <c r="L38" s="35"/>
      <c r="M38" s="16">
        <f>'[2]S5 KMU'!I33</f>
        <v>0.00018391203703703704</v>
      </c>
      <c r="N38" s="17">
        <f t="shared" si="0"/>
        <v>1.0300925925925918E-05</v>
      </c>
      <c r="O38" s="18">
        <f t="shared" si="1"/>
        <v>88.99999999999993</v>
      </c>
      <c r="P38" s="16">
        <f>'[2]S6 KMU2'!I33</f>
        <v>0.00015925925925925924</v>
      </c>
      <c r="Q38" s="17">
        <f t="shared" si="2"/>
        <v>8.79629629629627E-06</v>
      </c>
      <c r="R38" s="19">
        <f t="shared" si="3"/>
        <v>75.99999999999977</v>
      </c>
      <c r="S38" s="20">
        <f>'[2]final_okruh'!I33</f>
        <v>0.0013803819444444532</v>
      </c>
      <c r="T38" s="20">
        <f>'[2]final_okruh'!L33</f>
        <v>7.905092592574992E-06</v>
      </c>
      <c r="U38" s="21">
        <f>'[2]final_okruh'!M33</f>
        <v>6.122685185183663E-06</v>
      </c>
      <c r="V38" s="19">
        <f t="shared" si="21"/>
        <v>121.19999999983477</v>
      </c>
      <c r="W38" s="16">
        <f>'[2]KMU4'!I35</f>
        <v>0</v>
      </c>
      <c r="X38" s="17">
        <f t="shared" si="4"/>
        <v>0.0001388888888888889</v>
      </c>
      <c r="Y38" s="18" t="s">
        <v>43</v>
      </c>
      <c r="Z38" s="16">
        <f>'[2]S9 KMU6'!I33</f>
        <v>0.0001835648148148148</v>
      </c>
      <c r="AA38" s="17">
        <f t="shared" si="5"/>
        <v>9.95370370370367E-06</v>
      </c>
      <c r="AB38" s="18">
        <f>AA38*8640000</f>
        <v>85.99999999999972</v>
      </c>
      <c r="AC38" s="16">
        <f>'[2]KMU4'!O35</f>
        <v>0</v>
      </c>
      <c r="AD38" s="17">
        <f t="shared" si="6"/>
        <v>0.0001388888888888889</v>
      </c>
      <c r="AE38" s="18" t="s">
        <v>43</v>
      </c>
      <c r="AF38" s="18">
        <v>0</v>
      </c>
      <c r="AG38" s="18">
        <v>0</v>
      </c>
      <c r="AH38" s="18">
        <v>0</v>
      </c>
      <c r="AI38" s="18">
        <v>0</v>
      </c>
      <c r="AJ38" s="16">
        <f>'[2]S11 KMU1'!D33</f>
        <v>0.00018506944444444444</v>
      </c>
      <c r="AK38" s="17">
        <f t="shared" si="7"/>
        <v>1.1458333333333318E-05</v>
      </c>
      <c r="AL38" s="18">
        <f>AK38*8640000</f>
        <v>98.99999999999987</v>
      </c>
      <c r="AM38" s="16">
        <f>'[2]S12 KMU2'!D33</f>
        <v>0.00015439814814814814</v>
      </c>
      <c r="AN38" s="17">
        <f t="shared" si="9"/>
        <v>3.935185185185161E-06</v>
      </c>
      <c r="AO38" s="18">
        <f>AN38*8640000</f>
        <v>33.999999999999794</v>
      </c>
      <c r="AP38" s="22">
        <f>'[2]S13 priemer'!I33</f>
        <v>0.007334259259259235</v>
      </c>
      <c r="AQ38" s="23">
        <f t="shared" si="11"/>
        <v>0.00038981481481479077</v>
      </c>
      <c r="AR38" s="18">
        <f>AQ38*8640000</f>
        <v>3367.999999999792</v>
      </c>
      <c r="AS38" s="18">
        <v>0</v>
      </c>
      <c r="AT38" s="18">
        <v>0</v>
      </c>
      <c r="AU38" s="18">
        <v>0</v>
      </c>
      <c r="AV38" s="24">
        <f t="shared" si="22"/>
        <v>372.19999999983423</v>
      </c>
      <c r="AW38" s="24">
        <f>AL38+AO38+AS38+AT38+AU38+AR38</f>
        <v>3500.9999999997917</v>
      </c>
      <c r="AX38" s="24">
        <f>AV38+AW38</f>
        <v>3873.199999999626</v>
      </c>
    </row>
    <row r="39" spans="2:50" ht="21.75" customHeight="1">
      <c r="B39" s="43"/>
      <c r="C39" s="11">
        <v>52</v>
      </c>
      <c r="D39" s="12" t="s">
        <v>150</v>
      </c>
      <c r="E39" s="12"/>
      <c r="F39" s="12" t="s">
        <v>39</v>
      </c>
      <c r="G39" s="13" t="s">
        <v>151</v>
      </c>
      <c r="H39" s="12">
        <v>1956</v>
      </c>
      <c r="I39" s="12" t="s">
        <v>82</v>
      </c>
      <c r="J39" s="35"/>
      <c r="K39" s="35"/>
      <c r="L39" s="35"/>
      <c r="M39" s="16">
        <f>'[2]S5 KMU'!I34</f>
        <v>0.0001767361111111111</v>
      </c>
      <c r="N39" s="17">
        <f t="shared" si="0"/>
        <v>3.124999999999981E-06</v>
      </c>
      <c r="O39" s="18">
        <f t="shared" si="1"/>
        <v>26.999999999999837</v>
      </c>
      <c r="P39" s="16">
        <f>'[2]S6 KMU2'!I34</f>
        <v>0.00015555555555555556</v>
      </c>
      <c r="Q39" s="17">
        <f t="shared" si="2"/>
        <v>5.092592592592589E-06</v>
      </c>
      <c r="R39" s="19">
        <f t="shared" si="3"/>
        <v>43.999999999999964</v>
      </c>
      <c r="S39" s="20">
        <f>'[2]final_okruh'!I34</f>
        <v>0.0018576388888888462</v>
      </c>
      <c r="T39" s="20">
        <f>'[2]final_okruh'!L34</f>
        <v>1.187500000005004E-05</v>
      </c>
      <c r="U39" s="21">
        <f>'[2]final_okruh'!M34</f>
        <v>1.6736111111192997E-05</v>
      </c>
      <c r="V39" s="19">
        <f t="shared" si="21"/>
        <v>247.20000000113984</v>
      </c>
      <c r="W39" s="16">
        <f>'[2]KMU4'!I36</f>
        <v>0</v>
      </c>
      <c r="X39" s="17">
        <f t="shared" si="4"/>
        <v>0.0001388888888888889</v>
      </c>
      <c r="Y39" s="18" t="s">
        <v>43</v>
      </c>
      <c r="Z39" s="16">
        <f>'[2]S9 KMU6'!I34</f>
        <v>0</v>
      </c>
      <c r="AA39" s="17">
        <f t="shared" si="5"/>
        <v>0.00017361111111111112</v>
      </c>
      <c r="AB39" s="18">
        <v>199</v>
      </c>
      <c r="AC39" s="16">
        <f>'[2]KMU4'!O36</f>
        <v>0</v>
      </c>
      <c r="AD39" s="17">
        <f t="shared" si="6"/>
        <v>0.0001388888888888889</v>
      </c>
      <c r="AE39" s="18" t="s">
        <v>43</v>
      </c>
      <c r="AF39" s="18">
        <v>0</v>
      </c>
      <c r="AG39" s="18">
        <v>0</v>
      </c>
      <c r="AH39" s="18">
        <v>100</v>
      </c>
      <c r="AI39" s="18">
        <v>0</v>
      </c>
      <c r="AJ39" s="16">
        <f>'[2]S11 KMU1'!D34</f>
        <v>0</v>
      </c>
      <c r="AK39" s="17">
        <f t="shared" si="7"/>
        <v>0.00017361111111111112</v>
      </c>
      <c r="AL39" s="18" t="s">
        <v>96</v>
      </c>
      <c r="AM39" s="16">
        <f>'[2]S12 KMU2'!D34</f>
        <v>0</v>
      </c>
      <c r="AN39" s="17">
        <f t="shared" si="9"/>
        <v>0.00015046296296296297</v>
      </c>
      <c r="AO39" s="18" t="s">
        <v>96</v>
      </c>
      <c r="AP39" s="22">
        <f>'[2]S13 priemer'!I34</f>
        <v>0</v>
      </c>
      <c r="AQ39" s="23">
        <f t="shared" si="11"/>
        <v>0.006944444444444444</v>
      </c>
      <c r="AR39" s="18" t="s">
        <v>96</v>
      </c>
      <c r="AS39" s="18">
        <v>0</v>
      </c>
      <c r="AT39" s="18">
        <v>0</v>
      </c>
      <c r="AU39" s="18">
        <v>0</v>
      </c>
      <c r="AV39" s="24">
        <f t="shared" si="22"/>
        <v>617.2000000011396</v>
      </c>
      <c r="AW39" s="24" t="s">
        <v>96</v>
      </c>
      <c r="AX39" s="24" t="s">
        <v>96</v>
      </c>
    </row>
    <row r="40" spans="2:50" ht="21.75" customHeight="1">
      <c r="B40" s="43"/>
      <c r="C40" s="11">
        <v>55</v>
      </c>
      <c r="D40" s="12" t="s">
        <v>111</v>
      </c>
      <c r="E40" s="33"/>
      <c r="F40" s="13" t="s">
        <v>54</v>
      </c>
      <c r="G40" s="13" t="s">
        <v>112</v>
      </c>
      <c r="H40" s="13">
        <v>1950</v>
      </c>
      <c r="I40" s="12" t="s">
        <v>82</v>
      </c>
      <c r="J40" s="35"/>
      <c r="K40" s="35"/>
      <c r="L40" s="35"/>
      <c r="M40" s="16">
        <f>'[2]S5 KMU'!I35</f>
        <v>0.0001738425925925926</v>
      </c>
      <c r="N40" s="17">
        <f t="shared" si="0"/>
        <v>2.3148148148148008E-07</v>
      </c>
      <c r="O40" s="18">
        <f t="shared" si="1"/>
        <v>1.999999999999988</v>
      </c>
      <c r="P40" s="16">
        <f>'[2]S6 KMU2'!I35</f>
        <v>0.00015104166666666667</v>
      </c>
      <c r="Q40" s="17">
        <f t="shared" si="2"/>
        <v>5.787037037037002E-07</v>
      </c>
      <c r="R40" s="19">
        <f t="shared" si="3"/>
        <v>4.99999999999997</v>
      </c>
      <c r="S40" s="20">
        <f>'[2]final_okruh'!I35</f>
        <v>0.0015706944444444648</v>
      </c>
      <c r="T40" s="20">
        <f>'[2]final_okruh'!L35</f>
        <v>9.085648148110526E-06</v>
      </c>
      <c r="U40" s="21">
        <f>'[2]final_okruh'!M35</f>
        <v>8.506944444430786E-06</v>
      </c>
      <c r="V40" s="19">
        <f t="shared" si="21"/>
        <v>151.99999999955693</v>
      </c>
      <c r="W40" s="16">
        <f>'[2]KMU4'!I38</f>
        <v>0</v>
      </c>
      <c r="X40" s="17">
        <f t="shared" si="4"/>
        <v>0.0001388888888888889</v>
      </c>
      <c r="Y40" s="18" t="s">
        <v>43</v>
      </c>
      <c r="Z40" s="16">
        <f>'[2]S9 KMU6'!I35</f>
        <v>0.0001792824074074074</v>
      </c>
      <c r="AA40" s="17">
        <f t="shared" si="5"/>
        <v>5.671296296296289E-06</v>
      </c>
      <c r="AB40" s="18">
        <f>AA40*8640000</f>
        <v>48.999999999999936</v>
      </c>
      <c r="AC40" s="16">
        <f>'[2]KMU4'!O38</f>
        <v>0</v>
      </c>
      <c r="AD40" s="17">
        <f t="shared" si="6"/>
        <v>0.0001388888888888889</v>
      </c>
      <c r="AE40" s="18" t="s">
        <v>43</v>
      </c>
      <c r="AF40" s="18">
        <v>0</v>
      </c>
      <c r="AG40" s="18">
        <v>0</v>
      </c>
      <c r="AH40" s="18">
        <v>0</v>
      </c>
      <c r="AI40" s="18">
        <v>0</v>
      </c>
      <c r="AJ40" s="16">
        <f>'[2]S11 KMU1'!D35</f>
        <v>0.00016701388888888888</v>
      </c>
      <c r="AK40" s="17">
        <f t="shared" si="7"/>
        <v>6.5972222222222365E-06</v>
      </c>
      <c r="AL40" s="18">
        <f>AK40*8640000</f>
        <v>57.00000000000012</v>
      </c>
      <c r="AM40" s="16">
        <f>'[2]S12 KMU2'!D35</f>
        <v>0.00015069444444444443</v>
      </c>
      <c r="AN40" s="17">
        <f t="shared" si="9"/>
        <v>2.3148148148145298E-07</v>
      </c>
      <c r="AO40" s="18">
        <f>AN40*8640000</f>
        <v>1.9999999999997538</v>
      </c>
      <c r="AP40" s="22">
        <f>'[2]S13 priemer'!I35</f>
        <v>0.007047465277777776</v>
      </c>
      <c r="AQ40" s="23">
        <f t="shared" si="11"/>
        <v>0.0001030208333333317</v>
      </c>
      <c r="AR40" s="18">
        <f>AQ40*8640000</f>
        <v>890.0999999999859</v>
      </c>
      <c r="AS40" s="18">
        <v>0</v>
      </c>
      <c r="AT40" s="18">
        <v>0</v>
      </c>
      <c r="AU40" s="18">
        <v>0</v>
      </c>
      <c r="AV40" s="24">
        <f t="shared" si="22"/>
        <v>207.99999999955685</v>
      </c>
      <c r="AW40" s="24">
        <f>AL40+AO40+AS40+AT40+AU40+AR40</f>
        <v>949.0999999999858</v>
      </c>
      <c r="AX40" s="24">
        <f>AV40+AW40</f>
        <v>1157.0999999995427</v>
      </c>
    </row>
    <row r="41" spans="2:50" ht="21.75" customHeight="1">
      <c r="B41" s="43"/>
      <c r="C41" s="11">
        <v>59</v>
      </c>
      <c r="D41" s="13" t="s">
        <v>152</v>
      </c>
      <c r="E41" s="13" t="s">
        <v>200</v>
      </c>
      <c r="F41" s="12" t="s">
        <v>39</v>
      </c>
      <c r="G41" s="13" t="s">
        <v>153</v>
      </c>
      <c r="H41" s="12">
        <v>1962</v>
      </c>
      <c r="I41" s="12" t="s">
        <v>82</v>
      </c>
      <c r="J41" s="35"/>
      <c r="K41" s="35"/>
      <c r="L41" s="35"/>
      <c r="M41" s="16">
        <f>'[2]S5 KMU'!I36</f>
        <v>0.00016840277777777776</v>
      </c>
      <c r="N41" s="17">
        <f t="shared" si="0"/>
        <v>5.208333333333356E-06</v>
      </c>
      <c r="O41" s="18">
        <f t="shared" si="1"/>
        <v>45.0000000000002</v>
      </c>
      <c r="P41" s="16">
        <f>'[2]S6 KMU2'!I36</f>
        <v>0.0001630787037037037</v>
      </c>
      <c r="Q41" s="17">
        <f t="shared" si="2"/>
        <v>1.2615740740740719E-05</v>
      </c>
      <c r="R41" s="19">
        <f t="shared" si="3"/>
        <v>108.99999999999982</v>
      </c>
      <c r="S41" s="20">
        <f>'[2]final_okruh'!I36</f>
        <v>0.002578344907407437</v>
      </c>
      <c r="T41" s="20">
        <f>'[2]final_okruh'!L36</f>
        <v>1.1053240740799275E-05</v>
      </c>
      <c r="U41" s="21">
        <f>'[2]final_okruh'!M36</f>
        <v>9.467592592626861E-06</v>
      </c>
      <c r="V41" s="19">
        <f t="shared" si="21"/>
        <v>177.30000000080182</v>
      </c>
      <c r="W41" s="16">
        <f>'[2]KMU4'!I39</f>
        <v>0</v>
      </c>
      <c r="X41" s="17">
        <f t="shared" si="4"/>
        <v>0.0001388888888888889</v>
      </c>
      <c r="Y41" s="18" t="s">
        <v>43</v>
      </c>
      <c r="Z41" s="16">
        <f>'[2]S9 KMU6'!I36</f>
        <v>0</v>
      </c>
      <c r="AA41" s="17">
        <f t="shared" si="5"/>
        <v>0.00017361111111111112</v>
      </c>
      <c r="AB41" s="18">
        <v>199</v>
      </c>
      <c r="AC41" s="16">
        <f>'[2]KMU4'!O39</f>
        <v>0</v>
      </c>
      <c r="AD41" s="17">
        <f t="shared" si="6"/>
        <v>0.0001388888888888889</v>
      </c>
      <c r="AE41" s="18" t="s">
        <v>43</v>
      </c>
      <c r="AF41" s="18">
        <v>0</v>
      </c>
      <c r="AG41" s="18">
        <v>0</v>
      </c>
      <c r="AH41" s="18">
        <v>100</v>
      </c>
      <c r="AI41" s="18">
        <v>0</v>
      </c>
      <c r="AJ41" s="16">
        <f>'[2]S11 KMU1'!D36</f>
        <v>0</v>
      </c>
      <c r="AK41" s="17">
        <f t="shared" si="7"/>
        <v>0.00017361111111111112</v>
      </c>
      <c r="AL41" s="18" t="s">
        <v>96</v>
      </c>
      <c r="AM41" s="16">
        <f>'[2]S12 KMU2'!D36</f>
        <v>0</v>
      </c>
      <c r="AN41" s="17">
        <f t="shared" si="9"/>
        <v>0.00015046296296296297</v>
      </c>
      <c r="AO41" s="18" t="s">
        <v>96</v>
      </c>
      <c r="AP41" s="22">
        <f>'[2]S13 priemer'!I36</f>
        <v>0</v>
      </c>
      <c r="AQ41" s="23">
        <f t="shared" si="11"/>
        <v>0.006944444444444444</v>
      </c>
      <c r="AR41" s="18" t="s">
        <v>96</v>
      </c>
      <c r="AS41" s="18">
        <v>0</v>
      </c>
      <c r="AT41" s="18">
        <v>0</v>
      </c>
      <c r="AU41" s="18">
        <v>0</v>
      </c>
      <c r="AV41" s="24">
        <f t="shared" si="22"/>
        <v>630.3000000008018</v>
      </c>
      <c r="AW41" s="24" t="s">
        <v>96</v>
      </c>
      <c r="AX41" s="24" t="s">
        <v>96</v>
      </c>
    </row>
    <row r="42" spans="2:50" ht="21.75" customHeight="1">
      <c r="B42" s="43"/>
      <c r="C42" s="11">
        <v>60</v>
      </c>
      <c r="D42" s="12" t="s">
        <v>154</v>
      </c>
      <c r="E42" s="12"/>
      <c r="F42" s="13" t="s">
        <v>39</v>
      </c>
      <c r="G42" s="13" t="s">
        <v>112</v>
      </c>
      <c r="H42" s="12">
        <v>1949</v>
      </c>
      <c r="I42" s="12" t="s">
        <v>82</v>
      </c>
      <c r="J42" s="35"/>
      <c r="K42" s="35"/>
      <c r="L42" s="35"/>
      <c r="M42" s="16">
        <f>'[2]S5 KMU'!I37</f>
        <v>0</v>
      </c>
      <c r="N42" s="17">
        <f t="shared" si="0"/>
        <v>0.00017361111111111112</v>
      </c>
      <c r="O42" s="18">
        <f t="shared" si="1"/>
        <v>1500</v>
      </c>
      <c r="P42" s="16">
        <f>'[2]S6 KMU2'!I37</f>
        <v>0</v>
      </c>
      <c r="Q42" s="17">
        <f t="shared" si="2"/>
        <v>0.00015046296296296297</v>
      </c>
      <c r="R42" s="19">
        <f t="shared" si="3"/>
        <v>1300</v>
      </c>
      <c r="S42" s="20">
        <f>'[2]final_okruh'!I37</f>
        <v>0</v>
      </c>
      <c r="T42" s="20">
        <f>'[2]final_okruh'!L37</f>
        <v>0</v>
      </c>
      <c r="U42" s="21">
        <f>'[2]final_okruh'!M37</f>
        <v>0</v>
      </c>
      <c r="V42" s="19" t="s">
        <v>96</v>
      </c>
      <c r="W42" s="16">
        <f>'[2]KMU4'!I40</f>
        <v>0</v>
      </c>
      <c r="X42" s="17">
        <f t="shared" si="4"/>
        <v>0.0001388888888888889</v>
      </c>
      <c r="Y42" s="18" t="s">
        <v>43</v>
      </c>
      <c r="Z42" s="16">
        <f>'[2]S9 KMU6'!I37</f>
        <v>0</v>
      </c>
      <c r="AA42" s="17">
        <f t="shared" si="5"/>
        <v>0.00017361111111111112</v>
      </c>
      <c r="AB42" s="18">
        <v>199</v>
      </c>
      <c r="AC42" s="16">
        <f>'[2]KMU4'!O40</f>
        <v>0</v>
      </c>
      <c r="AD42" s="17">
        <f t="shared" si="6"/>
        <v>0.0001388888888888889</v>
      </c>
      <c r="AE42" s="18" t="s">
        <v>43</v>
      </c>
      <c r="AF42" s="18">
        <v>0</v>
      </c>
      <c r="AG42" s="18">
        <v>0</v>
      </c>
      <c r="AH42" s="18">
        <v>100</v>
      </c>
      <c r="AI42" s="18">
        <v>0</v>
      </c>
      <c r="AJ42" s="16">
        <f>'[2]S11 KMU1'!D37</f>
        <v>0</v>
      </c>
      <c r="AK42" s="17">
        <f t="shared" si="7"/>
        <v>0.00017361111111111112</v>
      </c>
      <c r="AL42" s="18" t="s">
        <v>96</v>
      </c>
      <c r="AM42" s="16">
        <f>'[2]S12 KMU2'!D37</f>
        <v>0</v>
      </c>
      <c r="AN42" s="17">
        <f t="shared" si="9"/>
        <v>0.00015046296296296297</v>
      </c>
      <c r="AO42" s="18" t="s">
        <v>96</v>
      </c>
      <c r="AP42" s="22">
        <f>'[2]S13 priemer'!I37</f>
        <v>0</v>
      </c>
      <c r="AQ42" s="23">
        <f t="shared" si="11"/>
        <v>0.006944444444444444</v>
      </c>
      <c r="AR42" s="18" t="s">
        <v>96</v>
      </c>
      <c r="AS42" s="18">
        <v>0</v>
      </c>
      <c r="AT42" s="18">
        <v>0</v>
      </c>
      <c r="AU42" s="18">
        <v>0</v>
      </c>
      <c r="AV42" s="24" t="s">
        <v>96</v>
      </c>
      <c r="AW42" s="24" t="s">
        <v>96</v>
      </c>
      <c r="AX42" s="24" t="s">
        <v>96</v>
      </c>
    </row>
    <row r="43" spans="1:50" ht="21.75" customHeight="1">
      <c r="A43" s="31">
        <v>7</v>
      </c>
      <c r="B43" s="43"/>
      <c r="C43" s="11">
        <v>62</v>
      </c>
      <c r="D43" s="12" t="s">
        <v>155</v>
      </c>
      <c r="E43" s="12"/>
      <c r="F43" s="13" t="s">
        <v>39</v>
      </c>
      <c r="G43" s="13" t="s">
        <v>156</v>
      </c>
      <c r="H43" s="12">
        <v>1958</v>
      </c>
      <c r="I43" s="12" t="s">
        <v>157</v>
      </c>
      <c r="J43" s="35"/>
      <c r="K43" s="35"/>
      <c r="L43" s="35"/>
      <c r="M43" s="16">
        <f>'[2]S5 KMU'!I38</f>
        <v>0.0001935185185185185</v>
      </c>
      <c r="N43" s="17">
        <f t="shared" si="0"/>
        <v>1.9907407407407395E-05</v>
      </c>
      <c r="O43" s="18">
        <f t="shared" si="1"/>
        <v>171.9999999999999</v>
      </c>
      <c r="P43" s="16">
        <f>'[2]S6 KMU2'!I38</f>
        <v>0.00013726851851851853</v>
      </c>
      <c r="Q43" s="17">
        <f t="shared" si="2"/>
        <v>1.3194444444444446E-05</v>
      </c>
      <c r="R43" s="19">
        <f t="shared" si="3"/>
        <v>114.00000000000001</v>
      </c>
      <c r="S43" s="20">
        <f>'[2]final_okruh'!I38</f>
        <v>0</v>
      </c>
      <c r="T43" s="20">
        <f>'[2]final_okruh'!L38</f>
        <v>0</v>
      </c>
      <c r="U43" s="21">
        <f>'[2]final_okruh'!M38</f>
        <v>0</v>
      </c>
      <c r="V43" s="19" t="s">
        <v>96</v>
      </c>
      <c r="W43" s="16">
        <f>'[2]KMU4'!I41</f>
        <v>0</v>
      </c>
      <c r="X43" s="17">
        <f t="shared" si="4"/>
        <v>0.0001388888888888889</v>
      </c>
      <c r="Y43" s="18" t="s">
        <v>43</v>
      </c>
      <c r="Z43" s="16">
        <f>'[2]S9 KMU6'!I38</f>
        <v>0</v>
      </c>
      <c r="AA43" s="17">
        <f t="shared" si="5"/>
        <v>0.00017361111111111112</v>
      </c>
      <c r="AB43" s="18">
        <v>199</v>
      </c>
      <c r="AC43" s="16">
        <f>'[2]KMU4'!O41</f>
        <v>0</v>
      </c>
      <c r="AD43" s="17">
        <f t="shared" si="6"/>
        <v>0.0001388888888888889</v>
      </c>
      <c r="AE43" s="18" t="s">
        <v>43</v>
      </c>
      <c r="AF43" s="18">
        <v>0</v>
      </c>
      <c r="AG43" s="18">
        <v>0</v>
      </c>
      <c r="AH43" s="18">
        <v>100</v>
      </c>
      <c r="AI43" s="18">
        <v>0</v>
      </c>
      <c r="AJ43" s="16">
        <f>'[2]S11 KMU1'!D38</f>
        <v>0</v>
      </c>
      <c r="AK43" s="17">
        <f t="shared" si="7"/>
        <v>0.00017361111111111112</v>
      </c>
      <c r="AL43" s="18" t="s">
        <v>96</v>
      </c>
      <c r="AM43" s="16">
        <f>'[2]S12 KMU2'!D38</f>
        <v>0</v>
      </c>
      <c r="AN43" s="17">
        <f t="shared" si="9"/>
        <v>0.00015046296296296297</v>
      </c>
      <c r="AO43" s="18" t="s">
        <v>96</v>
      </c>
      <c r="AP43" s="22">
        <f>'[2]S13 priemer'!I38</f>
        <v>0</v>
      </c>
      <c r="AQ43" s="23">
        <f t="shared" si="11"/>
        <v>0.006944444444444444</v>
      </c>
      <c r="AR43" s="18" t="s">
        <v>96</v>
      </c>
      <c r="AS43" s="18">
        <v>0</v>
      </c>
      <c r="AT43" s="18">
        <v>0</v>
      </c>
      <c r="AU43" s="18">
        <v>0</v>
      </c>
      <c r="AV43" s="24" t="s">
        <v>96</v>
      </c>
      <c r="AW43" s="24" t="s">
        <v>96</v>
      </c>
      <c r="AX43" s="24" t="s">
        <v>96</v>
      </c>
    </row>
    <row r="44" spans="2:50" ht="21.75" customHeight="1">
      <c r="B44" s="43"/>
      <c r="C44" s="11">
        <v>63</v>
      </c>
      <c r="D44" s="13" t="s">
        <v>164</v>
      </c>
      <c r="E44" s="76"/>
      <c r="F44" s="13" t="s">
        <v>39</v>
      </c>
      <c r="G44" s="13" t="s">
        <v>165</v>
      </c>
      <c r="H44" s="12">
        <v>1956</v>
      </c>
      <c r="I44" s="12" t="s">
        <v>157</v>
      </c>
      <c r="J44" s="35"/>
      <c r="K44" s="35"/>
      <c r="L44" s="35"/>
      <c r="M44" s="16">
        <f>'[2]S5 KMU'!I39</f>
        <v>0.0001855324074074074</v>
      </c>
      <c r="N44" s="17">
        <f t="shared" si="0"/>
        <v>1.1921296296296278E-05</v>
      </c>
      <c r="O44" s="18">
        <f t="shared" si="1"/>
        <v>102.99999999999984</v>
      </c>
      <c r="P44" s="16">
        <f>'[2]S6 KMU2'!I39</f>
        <v>0.00017754629629629628</v>
      </c>
      <c r="Q44" s="17">
        <f t="shared" si="2"/>
        <v>2.7083333333333305E-05</v>
      </c>
      <c r="R44" s="19">
        <f t="shared" si="3"/>
        <v>233.99999999999974</v>
      </c>
      <c r="S44" s="20">
        <f>'[2]final_okruh'!I39</f>
        <v>0.001677523148148119</v>
      </c>
      <c r="T44" s="20">
        <f>'[2]final_okruh'!L39</f>
        <v>4.736111111114383E-05</v>
      </c>
      <c r="U44" s="21">
        <f>'[2]final_okruh'!M39</f>
        <v>5.475694444440071E-05</v>
      </c>
      <c r="V44" s="19">
        <f>((T44+U44)*8640000)</f>
        <v>882.2999999999048</v>
      </c>
      <c r="W44" s="16">
        <f>'[2]KMU4'!I42</f>
        <v>0</v>
      </c>
      <c r="X44" s="17">
        <f t="shared" si="4"/>
        <v>0.0001388888888888889</v>
      </c>
      <c r="Y44" s="18" t="s">
        <v>43</v>
      </c>
      <c r="Z44" s="16">
        <f>'[2]S9 KMU6'!I39</f>
        <v>0</v>
      </c>
      <c r="AA44" s="17">
        <f t="shared" si="5"/>
        <v>0.00017361111111111112</v>
      </c>
      <c r="AB44" s="18">
        <v>199</v>
      </c>
      <c r="AC44" s="16">
        <f>'[2]KMU4'!O42</f>
        <v>0</v>
      </c>
      <c r="AD44" s="17">
        <f t="shared" si="6"/>
        <v>0.0001388888888888889</v>
      </c>
      <c r="AE44" s="18" t="s">
        <v>43</v>
      </c>
      <c r="AF44" s="18">
        <v>0</v>
      </c>
      <c r="AG44" s="18">
        <v>0</v>
      </c>
      <c r="AH44" s="18">
        <v>100</v>
      </c>
      <c r="AI44" s="18">
        <v>0</v>
      </c>
      <c r="AJ44" s="16">
        <f>'[2]S11 KMU1'!D39</f>
        <v>0.00024386574074074073</v>
      </c>
      <c r="AK44" s="17">
        <f t="shared" si="7"/>
        <v>7.025462962962961E-05</v>
      </c>
      <c r="AL44" s="18">
        <f>AK44*8640000</f>
        <v>606.9999999999999</v>
      </c>
      <c r="AM44" s="16">
        <f>'[2]S12 KMU2'!D39</f>
        <v>0.00017291666666666668</v>
      </c>
      <c r="AN44" s="17">
        <f t="shared" si="9"/>
        <v>2.2453703703703703E-05</v>
      </c>
      <c r="AO44" s="18">
        <f>AN44*8640000</f>
        <v>194</v>
      </c>
      <c r="AP44" s="22">
        <f>'[2]S13 priemer'!I39</f>
        <v>0.006875104166666701</v>
      </c>
      <c r="AQ44" s="23">
        <f t="shared" si="11"/>
        <v>6.934027777774285E-05</v>
      </c>
      <c r="AR44" s="18">
        <f>AQ44*8640000</f>
        <v>599.0999999996982</v>
      </c>
      <c r="AS44" s="18">
        <v>0</v>
      </c>
      <c r="AT44" s="18">
        <v>0</v>
      </c>
      <c r="AU44" s="18">
        <v>0</v>
      </c>
      <c r="AV44" s="24">
        <f aca="true" t="shared" si="23" ref="AV44:AV53">O44+R44+V44+AB44+AF44+AG44+AH44+AI44</f>
        <v>1518.2999999999045</v>
      </c>
      <c r="AW44" s="24">
        <f>AL44+AO44+AS44+AT44+AU44+AR44</f>
        <v>1400.099999999698</v>
      </c>
      <c r="AX44" s="24">
        <f>AV44+AW44</f>
        <v>2918.399999999602</v>
      </c>
    </row>
    <row r="45" spans="2:50" ht="21.75" customHeight="1">
      <c r="B45" s="43"/>
      <c r="C45" s="11">
        <v>64</v>
      </c>
      <c r="D45" s="12" t="s">
        <v>158</v>
      </c>
      <c r="E45" s="12" t="s">
        <v>159</v>
      </c>
      <c r="F45" s="12" t="s">
        <v>39</v>
      </c>
      <c r="G45" s="13" t="s">
        <v>160</v>
      </c>
      <c r="H45" s="12">
        <v>1953</v>
      </c>
      <c r="I45" s="12" t="s">
        <v>56</v>
      </c>
      <c r="J45" s="35"/>
      <c r="K45" s="35"/>
      <c r="L45" s="35"/>
      <c r="M45" s="16">
        <f>'[2]S5 KMU'!I40</f>
        <v>0.00016805555555555554</v>
      </c>
      <c r="N45" s="17">
        <f t="shared" si="0"/>
        <v>5.555555555555576E-06</v>
      </c>
      <c r="O45" s="18">
        <f t="shared" si="1"/>
        <v>48.00000000000018</v>
      </c>
      <c r="P45" s="16">
        <f>'[2]S6 KMU2'!I40</f>
        <v>0.0001587962962962963</v>
      </c>
      <c r="Q45" s="17">
        <f t="shared" si="2"/>
        <v>8.333333333333337E-06</v>
      </c>
      <c r="R45" s="19">
        <f t="shared" si="3"/>
        <v>72.00000000000003</v>
      </c>
      <c r="S45" s="20">
        <f>'[2]final_okruh'!I40</f>
        <v>0.0030241782407406936</v>
      </c>
      <c r="T45" s="20">
        <f>'[2]final_okruh'!L40</f>
        <v>0.0014413194444443667</v>
      </c>
      <c r="U45" s="21">
        <f>'[2]final_okruh'!M40</f>
        <v>0.44506418981481477</v>
      </c>
      <c r="V45" s="19">
        <v>3993</v>
      </c>
      <c r="W45" s="16">
        <f>'[2]KMU4'!I43</f>
        <v>0</v>
      </c>
      <c r="X45" s="17">
        <f t="shared" si="4"/>
        <v>0.0001388888888888889</v>
      </c>
      <c r="Y45" s="18" t="s">
        <v>43</v>
      </c>
      <c r="Z45" s="16">
        <f>'[2]S9 KMU6'!I40</f>
        <v>0.00016064814814814815</v>
      </c>
      <c r="AA45" s="17">
        <f t="shared" si="5"/>
        <v>1.2962962962962966E-05</v>
      </c>
      <c r="AB45" s="18">
        <f>AA45*8640000</f>
        <v>112.00000000000003</v>
      </c>
      <c r="AC45" s="16">
        <f>'[2]KMU4'!O43</f>
        <v>0</v>
      </c>
      <c r="AD45" s="17">
        <f t="shared" si="6"/>
        <v>0.0001388888888888889</v>
      </c>
      <c r="AE45" s="18" t="s">
        <v>43</v>
      </c>
      <c r="AF45" s="18">
        <v>0</v>
      </c>
      <c r="AG45" s="18">
        <v>0</v>
      </c>
      <c r="AH45" s="18">
        <v>0</v>
      </c>
      <c r="AI45" s="18">
        <v>0</v>
      </c>
      <c r="AJ45" s="16">
        <f>'[2]S11 KMU1'!D40</f>
        <v>0.00017083333333333333</v>
      </c>
      <c r="AK45" s="17">
        <f t="shared" si="7"/>
        <v>2.777777777777788E-06</v>
      </c>
      <c r="AL45" s="18">
        <f>AK45*8640000</f>
        <v>24.00000000000009</v>
      </c>
      <c r="AM45" s="16">
        <f>'[2]S12 KMU2'!D40</f>
        <v>0.00016597222222222222</v>
      </c>
      <c r="AN45" s="17">
        <f t="shared" si="9"/>
        <v>1.5509259259259247E-05</v>
      </c>
      <c r="AO45" s="18">
        <f>AN45*8640000</f>
        <v>133.9999999999999</v>
      </c>
      <c r="AP45" s="22">
        <f>'[2]S13 priemer'!I40</f>
        <v>0.006938194444444434</v>
      </c>
      <c r="AQ45" s="23">
        <f t="shared" si="11"/>
        <v>6.25000000000972E-06</v>
      </c>
      <c r="AR45" s="18">
        <f>AQ45*8640000</f>
        <v>54.00000000008398</v>
      </c>
      <c r="AS45" s="18">
        <v>0</v>
      </c>
      <c r="AT45" s="18">
        <v>0</v>
      </c>
      <c r="AU45" s="18">
        <v>0</v>
      </c>
      <c r="AV45" s="24">
        <f t="shared" si="23"/>
        <v>4225</v>
      </c>
      <c r="AW45" s="24">
        <f>AL45+AO45+AS45+AT45+AU45+AR45</f>
        <v>212.00000000008396</v>
      </c>
      <c r="AX45" s="24">
        <f>AV45+AW45</f>
        <v>4437.000000000084</v>
      </c>
    </row>
    <row r="46" spans="1:50" ht="21.75" customHeight="1">
      <c r="A46" s="31">
        <v>2</v>
      </c>
      <c r="B46" s="43"/>
      <c r="C46" s="11">
        <v>65</v>
      </c>
      <c r="D46" s="12" t="s">
        <v>122</v>
      </c>
      <c r="E46" s="12" t="s">
        <v>123</v>
      </c>
      <c r="F46" s="12" t="s">
        <v>39</v>
      </c>
      <c r="G46" s="13" t="s">
        <v>124</v>
      </c>
      <c r="H46" s="12">
        <v>1958</v>
      </c>
      <c r="I46" s="12" t="s">
        <v>56</v>
      </c>
      <c r="J46" s="35"/>
      <c r="K46" s="35"/>
      <c r="L46" s="35"/>
      <c r="M46" s="16">
        <f>'[2]S5 KMU'!I41</f>
        <v>0.00019560185185185186</v>
      </c>
      <c r="N46" s="17">
        <f t="shared" si="0"/>
        <v>2.1990740740740743E-05</v>
      </c>
      <c r="O46" s="18">
        <f t="shared" si="1"/>
        <v>190.00000000000003</v>
      </c>
      <c r="P46" s="16">
        <f>'[2]S6 KMU2'!I41</f>
        <v>0.000184375</v>
      </c>
      <c r="Q46" s="17">
        <f t="shared" si="2"/>
        <v>3.391203703703702E-05</v>
      </c>
      <c r="R46" s="19">
        <f t="shared" si="3"/>
        <v>292.9999999999999</v>
      </c>
      <c r="S46" s="20">
        <f>'[2]final_okruh'!I41</f>
        <v>0.0017458333333333353</v>
      </c>
      <c r="T46" s="20">
        <f>'[2]final_okruh'!L41</f>
        <v>2.106481481467526E-06</v>
      </c>
      <c r="U46" s="21">
        <f>'[2]final_okruh'!M41</f>
        <v>0.43980002314814814</v>
      </c>
      <c r="V46" s="19">
        <v>3993</v>
      </c>
      <c r="W46" s="16">
        <f>'[2]KMU4'!I44</f>
        <v>0</v>
      </c>
      <c r="X46" s="17">
        <f t="shared" si="4"/>
        <v>0.0001388888888888889</v>
      </c>
      <c r="Y46" s="18" t="s">
        <v>43</v>
      </c>
      <c r="Z46" s="16">
        <f>'[2]S9 KMU6'!I41</f>
        <v>0</v>
      </c>
      <c r="AA46" s="17">
        <f t="shared" si="5"/>
        <v>0.00017361111111111112</v>
      </c>
      <c r="AB46" s="18">
        <v>199</v>
      </c>
      <c r="AC46" s="16">
        <f>'[2]KMU4'!O44</f>
        <v>0</v>
      </c>
      <c r="AD46" s="17">
        <f t="shared" si="6"/>
        <v>0.0001388888888888889</v>
      </c>
      <c r="AE46" s="18" t="s">
        <v>43</v>
      </c>
      <c r="AF46" s="18">
        <v>0</v>
      </c>
      <c r="AG46" s="18">
        <v>0</v>
      </c>
      <c r="AH46" s="18">
        <v>100</v>
      </c>
      <c r="AI46" s="18">
        <v>0</v>
      </c>
      <c r="AJ46" s="16">
        <f>'[2]S11 KMU1'!D41</f>
        <v>0.00012395833333333334</v>
      </c>
      <c r="AK46" s="17">
        <f t="shared" si="7"/>
        <v>4.9652777777777775E-05</v>
      </c>
      <c r="AL46" s="18">
        <f>AK46*8640000</f>
        <v>429</v>
      </c>
      <c r="AM46" s="16">
        <f>'[2]S12 KMU2'!D41</f>
        <v>0.00011944444444444447</v>
      </c>
      <c r="AN46" s="17">
        <f t="shared" si="9"/>
        <v>3.101851851851851E-05</v>
      </c>
      <c r="AO46" s="18">
        <f>AN46*8640000</f>
        <v>267.9999999999999</v>
      </c>
      <c r="AP46" s="22">
        <f>'[2]S13 priemer'!I41</f>
        <v>0.43352123842592594</v>
      </c>
      <c r="AQ46" s="23">
        <f t="shared" si="11"/>
        <v>0.4265767939814815</v>
      </c>
      <c r="AR46" s="18">
        <v>18723</v>
      </c>
      <c r="AS46" s="18">
        <v>0</v>
      </c>
      <c r="AT46" s="18">
        <v>0</v>
      </c>
      <c r="AU46" s="18">
        <v>100</v>
      </c>
      <c r="AV46" s="24">
        <f t="shared" si="23"/>
        <v>4775</v>
      </c>
      <c r="AW46" s="24">
        <f>AL46+AO46+AS46+AT46+AU46+AR46</f>
        <v>19520</v>
      </c>
      <c r="AX46" s="24">
        <f>AV46+AW46</f>
        <v>24295</v>
      </c>
    </row>
    <row r="47" spans="1:50" ht="21.75" customHeight="1">
      <c r="A47" s="31">
        <v>15</v>
      </c>
      <c r="B47" s="43"/>
      <c r="C47" s="11">
        <v>68</v>
      </c>
      <c r="D47" s="12" t="s">
        <v>185</v>
      </c>
      <c r="E47" s="12" t="s">
        <v>186</v>
      </c>
      <c r="F47" s="13" t="s">
        <v>54</v>
      </c>
      <c r="G47" s="13" t="s">
        <v>187</v>
      </c>
      <c r="H47" s="12">
        <v>1964</v>
      </c>
      <c r="I47" s="12" t="s">
        <v>56</v>
      </c>
      <c r="J47" s="35"/>
      <c r="K47" s="35"/>
      <c r="L47" s="35"/>
      <c r="M47" s="16">
        <f>'[2]S5 KMU'!I42</f>
        <v>0.00017916666666666667</v>
      </c>
      <c r="N47" s="17">
        <f t="shared" si="0"/>
        <v>5.555555555555549E-06</v>
      </c>
      <c r="O47" s="18">
        <f t="shared" si="1"/>
        <v>47.99999999999994</v>
      </c>
      <c r="P47" s="16">
        <f>'[2]S6 KMU2'!I42</f>
        <v>0.00016655092592592592</v>
      </c>
      <c r="Q47" s="17">
        <f t="shared" si="2"/>
        <v>1.6087962962962947E-05</v>
      </c>
      <c r="R47" s="19">
        <f t="shared" si="3"/>
        <v>138.99999999999986</v>
      </c>
      <c r="S47" s="20">
        <f>'[2]final_okruh'!I42</f>
        <v>0.000916817129629599</v>
      </c>
      <c r="T47" s="20">
        <f>'[2]final_okruh'!L42</f>
        <v>4.07407407407856E-05</v>
      </c>
      <c r="U47" s="21">
        <f>'[2]final_okruh'!M42</f>
        <v>0.0003896990740741013</v>
      </c>
      <c r="V47" s="19">
        <f>((T47+U47)*8640000)</f>
        <v>3719.000000000623</v>
      </c>
      <c r="W47" s="16">
        <f>'[2]KMU4'!I45</f>
        <v>0</v>
      </c>
      <c r="X47" s="17">
        <f t="shared" si="4"/>
        <v>0.0001388888888888889</v>
      </c>
      <c r="Y47" s="18" t="s">
        <v>43</v>
      </c>
      <c r="Z47" s="16">
        <f>'[2]S9 KMU6'!I42</f>
        <v>0.00016840277777777782</v>
      </c>
      <c r="AA47" s="17">
        <f t="shared" si="5"/>
        <v>5.208333333333302E-06</v>
      </c>
      <c r="AB47" s="18">
        <f>AA47*8640000</f>
        <v>44.99999999999973</v>
      </c>
      <c r="AC47" s="16">
        <f>'[2]KMU4'!O45</f>
        <v>0</v>
      </c>
      <c r="AD47" s="17">
        <f t="shared" si="6"/>
        <v>0.0001388888888888889</v>
      </c>
      <c r="AE47" s="18" t="s">
        <v>43</v>
      </c>
      <c r="AF47" s="18">
        <v>0</v>
      </c>
      <c r="AG47" s="18">
        <v>0</v>
      </c>
      <c r="AH47" s="18">
        <v>0</v>
      </c>
      <c r="AI47" s="18">
        <v>0</v>
      </c>
      <c r="AJ47" s="16">
        <f>'[2]S11 KMU1'!D42</f>
        <v>0.00015127314814814815</v>
      </c>
      <c r="AK47" s="17">
        <f t="shared" si="7"/>
        <v>2.2337962962962963E-05</v>
      </c>
      <c r="AL47" s="18">
        <f>AK47*8640000</f>
        <v>193</v>
      </c>
      <c r="AM47" s="16">
        <f>'[2]S12 KMU2'!D42</f>
        <v>0.00016284722222222224</v>
      </c>
      <c r="AN47" s="17">
        <f t="shared" si="9"/>
        <v>1.2384259259259266E-05</v>
      </c>
      <c r="AO47" s="18">
        <f>AN47*8640000</f>
        <v>107.00000000000006</v>
      </c>
      <c r="AP47" s="22">
        <f>'[2]S13 priemer'!I42</f>
        <v>0.006925497685185189</v>
      </c>
      <c r="AQ47" s="23">
        <f t="shared" si="11"/>
        <v>1.8946759259255014E-05</v>
      </c>
      <c r="AR47" s="18">
        <f>AQ47*8640000</f>
        <v>163.69999999996332</v>
      </c>
      <c r="AS47" s="18">
        <v>0</v>
      </c>
      <c r="AT47" s="18">
        <v>0</v>
      </c>
      <c r="AU47" s="18">
        <v>0</v>
      </c>
      <c r="AV47" s="24">
        <f t="shared" si="23"/>
        <v>3951.0000000006225</v>
      </c>
      <c r="AW47" s="24">
        <f>AL47+AO47+AS47+AT47+AU47+AR47</f>
        <v>463.6999999999634</v>
      </c>
      <c r="AX47" s="24">
        <f>AV47+AW47</f>
        <v>4414.7000000005855</v>
      </c>
    </row>
    <row r="48" spans="2:50" ht="21.75" customHeight="1">
      <c r="B48" s="43"/>
      <c r="C48" s="11">
        <v>70</v>
      </c>
      <c r="D48" s="13" t="s">
        <v>102</v>
      </c>
      <c r="E48" s="13" t="s">
        <v>103</v>
      </c>
      <c r="F48" s="12" t="s">
        <v>39</v>
      </c>
      <c r="G48" s="13" t="s">
        <v>104</v>
      </c>
      <c r="H48" s="13">
        <v>1964</v>
      </c>
      <c r="I48" s="12" t="s">
        <v>56</v>
      </c>
      <c r="J48" s="35"/>
      <c r="K48" s="35"/>
      <c r="L48" s="35"/>
      <c r="M48" s="16">
        <f>'[2]S5 KMU'!I43</f>
        <v>0.00016030092592592593</v>
      </c>
      <c r="N48" s="17">
        <f t="shared" si="0"/>
        <v>1.3310185185185186E-05</v>
      </c>
      <c r="O48" s="18">
        <f t="shared" si="1"/>
        <v>115</v>
      </c>
      <c r="P48" s="16">
        <f>'[2]S6 KMU2'!I43</f>
        <v>0.00015381944444444444</v>
      </c>
      <c r="Q48" s="17">
        <f t="shared" si="2"/>
        <v>3.356481481481461E-06</v>
      </c>
      <c r="R48" s="19">
        <f t="shared" si="3"/>
        <v>28.999999999999826</v>
      </c>
      <c r="S48" s="20">
        <f>'[2]final_okruh'!I43</f>
        <v>0.0014397453703703933</v>
      </c>
      <c r="T48" s="20">
        <f>'[2]final_okruh'!L43</f>
        <v>7.407407408011046E-07</v>
      </c>
      <c r="U48" s="21">
        <f>'[2]final_okruh'!M43</f>
        <v>0.4411628472222222</v>
      </c>
      <c r="V48" s="19">
        <v>3993</v>
      </c>
      <c r="W48" s="16">
        <f>'[2]KMU4'!I46</f>
        <v>0</v>
      </c>
      <c r="X48" s="17">
        <f t="shared" si="4"/>
        <v>0.0001388888888888889</v>
      </c>
      <c r="Y48" s="18" t="s">
        <v>43</v>
      </c>
      <c r="Z48" s="16">
        <f>'[2]S9 KMU6'!I43</f>
        <v>0.00017997685185185185</v>
      </c>
      <c r="AA48" s="17">
        <f t="shared" si="5"/>
        <v>6.365740740740729E-06</v>
      </c>
      <c r="AB48" s="18">
        <f>AA48*8640000</f>
        <v>54.9999999999999</v>
      </c>
      <c r="AC48" s="16">
        <f>'[2]KMU4'!O46</f>
        <v>0</v>
      </c>
      <c r="AD48" s="17">
        <f t="shared" si="6"/>
        <v>0.0001388888888888889</v>
      </c>
      <c r="AE48" s="18" t="s">
        <v>43</v>
      </c>
      <c r="AF48" s="18">
        <v>0</v>
      </c>
      <c r="AG48" s="18">
        <v>0</v>
      </c>
      <c r="AH48" s="18">
        <v>0</v>
      </c>
      <c r="AI48" s="18">
        <v>0</v>
      </c>
      <c r="AJ48" s="16">
        <f>'[2]S11 KMU1'!D43</f>
        <v>0.0001898148148148148</v>
      </c>
      <c r="AK48" s="17">
        <f t="shared" si="7"/>
        <v>1.6203703703703687E-05</v>
      </c>
      <c r="AL48" s="18">
        <f>AK48*8640000</f>
        <v>139.99999999999986</v>
      </c>
      <c r="AM48" s="16">
        <f>'[2]S12 KMU2'!D43</f>
        <v>0.00015324074074074076</v>
      </c>
      <c r="AN48" s="17">
        <f t="shared" si="9"/>
        <v>2.777777777777788E-06</v>
      </c>
      <c r="AO48" s="18">
        <f>AN48*8640000</f>
        <v>24.00000000000009</v>
      </c>
      <c r="AP48" s="22">
        <f>'[2]S13 priemer'!I43</f>
        <v>0.00694524305555555</v>
      </c>
      <c r="AQ48" s="23">
        <f t="shared" si="11"/>
        <v>7.986111111059346E-07</v>
      </c>
      <c r="AR48" s="18">
        <f>AQ48*8640000</f>
        <v>6.899999999955275</v>
      </c>
      <c r="AS48" s="18">
        <v>0</v>
      </c>
      <c r="AT48" s="18">
        <v>0</v>
      </c>
      <c r="AU48" s="18">
        <v>100</v>
      </c>
      <c r="AV48" s="24">
        <f t="shared" si="23"/>
        <v>4192</v>
      </c>
      <c r="AW48" s="24">
        <f>AL48+AO48+AS48+AT48+AU48+AR48</f>
        <v>270.89999999995524</v>
      </c>
      <c r="AX48" s="24">
        <f>AV48+AW48</f>
        <v>4462.899999999955</v>
      </c>
    </row>
    <row r="49" spans="2:50" ht="21.75" customHeight="1">
      <c r="B49" s="43"/>
      <c r="C49" s="12">
        <v>74</v>
      </c>
      <c r="D49" s="12" t="s">
        <v>188</v>
      </c>
      <c r="E49" s="12"/>
      <c r="F49" s="12" t="s">
        <v>39</v>
      </c>
      <c r="G49" s="12" t="s">
        <v>189</v>
      </c>
      <c r="H49" s="12">
        <v>1967</v>
      </c>
      <c r="I49" s="12" t="s">
        <v>56</v>
      </c>
      <c r="J49" s="35"/>
      <c r="K49" s="35"/>
      <c r="L49" s="35"/>
      <c r="M49" s="16">
        <f>'[2]S5 KMU'!I44</f>
        <v>0.00014375</v>
      </c>
      <c r="N49" s="17">
        <f t="shared" si="0"/>
        <v>2.986111111111112E-05</v>
      </c>
      <c r="O49" s="18">
        <f t="shared" si="1"/>
        <v>258.00000000000006</v>
      </c>
      <c r="P49" s="16">
        <f>'[2]S6 KMU2'!I44</f>
        <v>0.00013935185185185185</v>
      </c>
      <c r="Q49" s="17">
        <f t="shared" si="2"/>
        <v>1.1111111111111125E-05</v>
      </c>
      <c r="R49" s="19">
        <f t="shared" si="3"/>
        <v>96.00000000000013</v>
      </c>
      <c r="S49" s="20">
        <f>'[2]final_okruh'!I44</f>
        <v>0.0014033912037036966</v>
      </c>
      <c r="T49" s="20">
        <f>'[2]final_okruh'!L44</f>
        <v>1.3437499999990887E-05</v>
      </c>
      <c r="U49" s="21">
        <f>'[2]final_okruh'!M44</f>
        <v>3.7893518518516967E-05</v>
      </c>
      <c r="V49" s="19">
        <f>((T49+U49)*8640000)</f>
        <v>443.49999999990786</v>
      </c>
      <c r="W49" s="16">
        <f>'[2]KMU4'!I47</f>
        <v>0</v>
      </c>
      <c r="X49" s="17">
        <f t="shared" si="4"/>
        <v>0.0001388888888888889</v>
      </c>
      <c r="Y49" s="18" t="s">
        <v>43</v>
      </c>
      <c r="Z49" s="16">
        <f>'[2]S9 KMU6'!I44</f>
        <v>0</v>
      </c>
      <c r="AA49" s="17">
        <f t="shared" si="5"/>
        <v>0.00017361111111111112</v>
      </c>
      <c r="AB49" s="18">
        <v>199</v>
      </c>
      <c r="AC49" s="16">
        <f>'[2]KMU4'!O47</f>
        <v>0</v>
      </c>
      <c r="AD49" s="17">
        <f t="shared" si="6"/>
        <v>0.0001388888888888889</v>
      </c>
      <c r="AE49" s="18" t="s">
        <v>43</v>
      </c>
      <c r="AF49" s="18">
        <v>0</v>
      </c>
      <c r="AG49" s="18">
        <v>0</v>
      </c>
      <c r="AH49" s="18">
        <v>100</v>
      </c>
      <c r="AI49" s="18">
        <v>0</v>
      </c>
      <c r="AJ49" s="16">
        <f>'[2]S11 KMU1'!D44</f>
        <v>0</v>
      </c>
      <c r="AK49" s="17">
        <f t="shared" si="7"/>
        <v>0.00017361111111111112</v>
      </c>
      <c r="AL49" s="18" t="s">
        <v>96</v>
      </c>
      <c r="AM49" s="16">
        <f>'[2]S12 KMU2'!D44</f>
        <v>0</v>
      </c>
      <c r="AN49" s="17">
        <f t="shared" si="9"/>
        <v>0.00015046296296296297</v>
      </c>
      <c r="AO49" s="18" t="s">
        <v>96</v>
      </c>
      <c r="AP49" s="22">
        <f>'[2]S13 priemer'!I44</f>
        <v>0</v>
      </c>
      <c r="AQ49" s="23">
        <f t="shared" si="11"/>
        <v>0.006944444444444444</v>
      </c>
      <c r="AR49" s="18" t="s">
        <v>96</v>
      </c>
      <c r="AS49" s="18">
        <v>0</v>
      </c>
      <c r="AT49" s="18">
        <v>0</v>
      </c>
      <c r="AU49" s="18">
        <v>0</v>
      </c>
      <c r="AV49" s="24">
        <f t="shared" si="23"/>
        <v>1096.4999999999081</v>
      </c>
      <c r="AW49" s="24" t="s">
        <v>96</v>
      </c>
      <c r="AX49" s="24" t="s">
        <v>96</v>
      </c>
    </row>
    <row r="50" spans="1:50" ht="21.75" customHeight="1">
      <c r="A50" s="31">
        <v>14</v>
      </c>
      <c r="B50" s="43"/>
      <c r="C50" s="11">
        <v>75</v>
      </c>
      <c r="D50" s="13" t="s">
        <v>71</v>
      </c>
      <c r="E50" s="13" t="s">
        <v>72</v>
      </c>
      <c r="F50" s="12" t="s">
        <v>39</v>
      </c>
      <c r="G50" s="13" t="s">
        <v>73</v>
      </c>
      <c r="H50" s="13">
        <v>1970</v>
      </c>
      <c r="I50" s="12" t="s">
        <v>56</v>
      </c>
      <c r="J50" s="35"/>
      <c r="K50" s="35"/>
      <c r="L50" s="35"/>
      <c r="M50" s="16">
        <f>'[2]S5 KMU'!I45</f>
        <v>0.00017372685185185186</v>
      </c>
      <c r="N50" s="17">
        <f t="shared" si="0"/>
        <v>1.1574074074074004E-07</v>
      </c>
      <c r="O50" s="18">
        <f t="shared" si="1"/>
        <v>0.999999999999994</v>
      </c>
      <c r="P50" s="16">
        <f>'[2]S6 KMU2'!I45</f>
        <v>0.00017407407407407408</v>
      </c>
      <c r="Q50" s="17">
        <f t="shared" si="2"/>
        <v>2.3611111111111104E-05</v>
      </c>
      <c r="R50" s="19">
        <f t="shared" si="3"/>
        <v>203.99999999999994</v>
      </c>
      <c r="S50" s="20">
        <f>'[2]final_okruh'!I45</f>
        <v>0.0014777777777778</v>
      </c>
      <c r="T50" s="20">
        <f>'[2]final_okruh'!L45</f>
        <v>5.322916666666844E-05</v>
      </c>
      <c r="U50" s="21">
        <f>'[2]final_okruh'!M45</f>
        <v>2.5034722222150307E-05</v>
      </c>
      <c r="V50" s="19">
        <f>((T50+U50)*8640000)</f>
        <v>676.199999999394</v>
      </c>
      <c r="W50" s="16">
        <f>'[2]KMU4'!I48</f>
        <v>0</v>
      </c>
      <c r="X50" s="17">
        <f t="shared" si="4"/>
        <v>0.0001388888888888889</v>
      </c>
      <c r="Y50" s="18" t="s">
        <v>43</v>
      </c>
      <c r="Z50" s="16">
        <f>'[2]S9 KMU6'!I45</f>
        <v>0.00016921296296296294</v>
      </c>
      <c r="AA50" s="17">
        <f t="shared" si="5"/>
        <v>4.398148148148176E-06</v>
      </c>
      <c r="AB50" s="18">
        <f>AA50*8640000</f>
        <v>38.00000000000024</v>
      </c>
      <c r="AC50" s="16">
        <f>'[2]KMU4'!O48</f>
        <v>0</v>
      </c>
      <c r="AD50" s="17">
        <f t="shared" si="6"/>
        <v>0.0001388888888888889</v>
      </c>
      <c r="AE50" s="18" t="s">
        <v>43</v>
      </c>
      <c r="AF50" s="18">
        <v>0</v>
      </c>
      <c r="AG50" s="18">
        <v>0</v>
      </c>
      <c r="AH50" s="18">
        <v>0</v>
      </c>
      <c r="AI50" s="18">
        <v>0</v>
      </c>
      <c r="AJ50" s="16">
        <f>'[2]S11 KMU1'!D45</f>
        <v>0.00017592592592592592</v>
      </c>
      <c r="AK50" s="17">
        <f t="shared" si="7"/>
        <v>2.314814814814801E-06</v>
      </c>
      <c r="AL50" s="18">
        <f>AK50*8640000</f>
        <v>19.99999999999988</v>
      </c>
      <c r="AM50" s="16">
        <f>'[2]S12 KMU2'!D45</f>
        <v>0.00016597222222222222</v>
      </c>
      <c r="AN50" s="17">
        <f t="shared" si="9"/>
        <v>1.5509259259259247E-05</v>
      </c>
      <c r="AO50" s="18">
        <f>AN50*8640000</f>
        <v>133.9999999999999</v>
      </c>
      <c r="AP50" s="22">
        <f>'[2]S13 priemer'!I45</f>
        <v>0.0067735879629630125</v>
      </c>
      <c r="AQ50" s="23">
        <f t="shared" si="11"/>
        <v>0.0001708564814814316</v>
      </c>
      <c r="AR50" s="18">
        <f>AQ50*8640000</f>
        <v>1476.199999999569</v>
      </c>
      <c r="AS50" s="18">
        <v>0</v>
      </c>
      <c r="AT50" s="18">
        <v>0</v>
      </c>
      <c r="AU50" s="18">
        <v>0</v>
      </c>
      <c r="AV50" s="24">
        <f t="shared" si="23"/>
        <v>919.1999999993941</v>
      </c>
      <c r="AW50" s="24">
        <f>AL50+AO50+AS50+AT50+AU50+AR50</f>
        <v>1630.1999999995687</v>
      </c>
      <c r="AX50" s="24">
        <f>AV50+AW50</f>
        <v>2549.399999998963</v>
      </c>
    </row>
    <row r="51" spans="2:50" ht="21.75" customHeight="1">
      <c r="B51" s="43"/>
      <c r="C51" s="11">
        <v>78</v>
      </c>
      <c r="D51" s="12" t="s">
        <v>113</v>
      </c>
      <c r="E51" s="12" t="s">
        <v>114</v>
      </c>
      <c r="F51" s="12" t="s">
        <v>39</v>
      </c>
      <c r="G51" s="13" t="s">
        <v>115</v>
      </c>
      <c r="H51" s="12">
        <v>1965</v>
      </c>
      <c r="I51" s="12" t="s">
        <v>56</v>
      </c>
      <c r="J51" s="35"/>
      <c r="K51" s="35"/>
      <c r="L51" s="35"/>
      <c r="M51" s="16">
        <f>'[2]S5 KMU'!I46</f>
        <v>0.00018645833333333332</v>
      </c>
      <c r="N51" s="17">
        <f t="shared" si="0"/>
        <v>1.2847222222222199E-05</v>
      </c>
      <c r="O51" s="18">
        <f t="shared" si="1"/>
        <v>110.9999999999998</v>
      </c>
      <c r="P51" s="16">
        <f>'[2]S6 KMU2'!I46</f>
        <v>0.0001414351851851852</v>
      </c>
      <c r="Q51" s="17">
        <f t="shared" si="2"/>
        <v>9.027777777777777E-06</v>
      </c>
      <c r="R51" s="19">
        <f t="shared" si="3"/>
        <v>78</v>
      </c>
      <c r="S51" s="20">
        <f>'[2]final_okruh'!I46</f>
        <v>0.0015086805555555305</v>
      </c>
      <c r="T51" s="20">
        <f>'[2]final_okruh'!L46</f>
        <v>3.1145833333301454E-05</v>
      </c>
      <c r="U51" s="21">
        <f>'[2]final_okruh'!M46</f>
        <v>4.074074074100764E-06</v>
      </c>
      <c r="V51" s="19">
        <f>((T51+U51)*8640000)</f>
        <v>304.29999999995516</v>
      </c>
      <c r="W51" s="16">
        <f>'[2]KMU4'!I51</f>
        <v>0</v>
      </c>
      <c r="X51" s="17">
        <f t="shared" si="4"/>
        <v>0.0001388888888888889</v>
      </c>
      <c r="Y51" s="18" t="s">
        <v>43</v>
      </c>
      <c r="Z51" s="16">
        <f>'[2]S9 KMU6'!I46</f>
        <v>0.00017685185185185184</v>
      </c>
      <c r="AA51" s="17">
        <f t="shared" si="5"/>
        <v>3.240740740740721E-06</v>
      </c>
      <c r="AB51" s="18">
        <f>AA51*8640000</f>
        <v>27.99999999999983</v>
      </c>
      <c r="AC51" s="16">
        <f>'[2]KMU4'!O51</f>
        <v>0</v>
      </c>
      <c r="AD51" s="17">
        <f t="shared" si="6"/>
        <v>0.0001388888888888889</v>
      </c>
      <c r="AE51" s="18" t="s">
        <v>43</v>
      </c>
      <c r="AF51" s="18">
        <v>0</v>
      </c>
      <c r="AG51" s="18">
        <v>0</v>
      </c>
      <c r="AH51" s="18">
        <v>0</v>
      </c>
      <c r="AI51" s="18">
        <v>0</v>
      </c>
      <c r="AJ51" s="16">
        <f>'[2]S11 KMU1'!D46</f>
        <v>0.0001909722222222222</v>
      </c>
      <c r="AK51" s="17">
        <f t="shared" si="7"/>
        <v>1.7361111111111087E-05</v>
      </c>
      <c r="AL51" s="18">
        <f>AK51*8640000</f>
        <v>149.9999999999998</v>
      </c>
      <c r="AM51" s="16">
        <f>'[2]S12 KMU2'!D46</f>
        <v>0.00015162037037037035</v>
      </c>
      <c r="AN51" s="17">
        <f t="shared" si="9"/>
        <v>1.1574074074073733E-06</v>
      </c>
      <c r="AO51" s="18">
        <f>AN51*8640000</f>
        <v>9.999999999999705</v>
      </c>
      <c r="AP51" s="22">
        <f>'[2]S13 priemer'!I46</f>
        <v>0.0069973726851851326</v>
      </c>
      <c r="AQ51" s="23">
        <f t="shared" si="11"/>
        <v>5.29282407406885E-05</v>
      </c>
      <c r="AR51" s="18">
        <f>AQ51*8640000</f>
        <v>457.2999999995486</v>
      </c>
      <c r="AS51" s="18">
        <v>0</v>
      </c>
      <c r="AT51" s="18">
        <v>0</v>
      </c>
      <c r="AU51" s="18">
        <v>100</v>
      </c>
      <c r="AV51" s="24">
        <f t="shared" si="23"/>
        <v>521.2999999999547</v>
      </c>
      <c r="AW51" s="24">
        <f>AL51+AO51+AS51+AT51+AU51+AR51</f>
        <v>717.2999999995482</v>
      </c>
      <c r="AX51" s="24">
        <f>AV51+AW51</f>
        <v>1238.5999999995029</v>
      </c>
    </row>
    <row r="52" spans="2:50" ht="21.75" customHeight="1">
      <c r="B52" s="43"/>
      <c r="C52" s="11">
        <v>81</v>
      </c>
      <c r="D52" s="12" t="s">
        <v>161</v>
      </c>
      <c r="E52" s="12" t="s">
        <v>162</v>
      </c>
      <c r="F52" s="13" t="s">
        <v>39</v>
      </c>
      <c r="G52" s="13" t="s">
        <v>163</v>
      </c>
      <c r="H52" s="12">
        <v>1978</v>
      </c>
      <c r="I52" s="12" t="s">
        <v>56</v>
      </c>
      <c r="M52" s="16">
        <f>'[2]S5 KMU'!I47</f>
        <v>0.00015104166666666667</v>
      </c>
      <c r="N52" s="17">
        <f t="shared" si="0"/>
        <v>2.2569444444444443E-05</v>
      </c>
      <c r="O52" s="18">
        <f t="shared" si="1"/>
        <v>195</v>
      </c>
      <c r="P52" s="16">
        <f>'[2]S6 KMU2'!I47</f>
        <v>0.0001752314814814815</v>
      </c>
      <c r="Q52" s="17">
        <f t="shared" si="2"/>
        <v>2.476851851851853E-05</v>
      </c>
      <c r="R52" s="19">
        <f t="shared" si="3"/>
        <v>214.0000000000001</v>
      </c>
      <c r="S52" s="20">
        <f>'[2]final_okruh'!I47</f>
        <v>0.001360995370370377</v>
      </c>
      <c r="T52" s="20">
        <f>'[2]final_okruh'!L47</f>
        <v>7.88425925926095E-05</v>
      </c>
      <c r="U52" s="21">
        <f>'[2]final_okruh'!M47</f>
        <v>6.439814814812594E-05</v>
      </c>
      <c r="V52" s="19">
        <f>((T52+U52)*8640000)</f>
        <v>1237.5999999999542</v>
      </c>
      <c r="W52" s="16">
        <f>'[2]KMU4'!I54</f>
        <v>0</v>
      </c>
      <c r="X52" s="17">
        <f t="shared" si="4"/>
        <v>0.0001388888888888889</v>
      </c>
      <c r="Y52" s="18" t="s">
        <v>43</v>
      </c>
      <c r="Z52" s="16">
        <f>'[2]S9 KMU6'!I47</f>
        <v>0.00016874999999999998</v>
      </c>
      <c r="AA52" s="17">
        <f t="shared" si="5"/>
        <v>4.861111111111136E-06</v>
      </c>
      <c r="AB52" s="18">
        <f>AA52*8640000</f>
        <v>42.00000000000021</v>
      </c>
      <c r="AC52" s="16">
        <f>'[2]KMU4'!O54</f>
        <v>0</v>
      </c>
      <c r="AD52" s="17">
        <f t="shared" si="6"/>
        <v>0.0001388888888888889</v>
      </c>
      <c r="AE52" s="18" t="s">
        <v>43</v>
      </c>
      <c r="AF52" s="18">
        <v>0</v>
      </c>
      <c r="AG52" s="18">
        <v>0</v>
      </c>
      <c r="AH52" s="18">
        <v>0</v>
      </c>
      <c r="AI52" s="18">
        <v>0</v>
      </c>
      <c r="AJ52" s="16">
        <f>'[2]S11 KMU1'!D47</f>
        <v>0.00011724537037037037</v>
      </c>
      <c r="AK52" s="17">
        <f t="shared" si="7"/>
        <v>5.636574074074075E-05</v>
      </c>
      <c r="AL52" s="18">
        <f>AK52*8640000</f>
        <v>487.0000000000001</v>
      </c>
      <c r="AM52" s="16">
        <f>'[2]S12 KMU2'!D47</f>
        <v>0.00015196759259259262</v>
      </c>
      <c r="AN52" s="17">
        <f t="shared" si="9"/>
        <v>1.5046296296296476E-06</v>
      </c>
      <c r="AO52" s="18">
        <f>AN52*8640000</f>
        <v>13.000000000000156</v>
      </c>
      <c r="AP52" s="22">
        <f>'[2]S13 priemer'!I47</f>
        <v>0.44635134259259257</v>
      </c>
      <c r="AQ52" s="23">
        <f t="shared" si="11"/>
        <v>0.43940689814814815</v>
      </c>
      <c r="AR52" s="18" t="s">
        <v>96</v>
      </c>
      <c r="AS52" s="18">
        <v>0</v>
      </c>
      <c r="AT52" s="18">
        <v>0</v>
      </c>
      <c r="AU52" s="18">
        <v>0</v>
      </c>
      <c r="AV52" s="24">
        <f t="shared" si="23"/>
        <v>1688.5999999999547</v>
      </c>
      <c r="AW52" s="24" t="s">
        <v>96</v>
      </c>
      <c r="AX52" s="24" t="s">
        <v>96</v>
      </c>
    </row>
    <row r="53" spans="2:50" ht="21.75" customHeight="1">
      <c r="B53" s="43"/>
      <c r="C53" s="11">
        <v>82</v>
      </c>
      <c r="D53" s="12" t="s">
        <v>63</v>
      </c>
      <c r="E53" s="12"/>
      <c r="F53" s="13" t="s">
        <v>54</v>
      </c>
      <c r="G53" s="13" t="s">
        <v>64</v>
      </c>
      <c r="H53" s="12">
        <v>1981</v>
      </c>
      <c r="I53" s="12" t="s">
        <v>56</v>
      </c>
      <c r="J53" s="35"/>
      <c r="K53" s="35"/>
      <c r="L53" s="35"/>
      <c r="M53" s="16">
        <f>'[2]S5 KMU'!I48</f>
        <v>0.00018587962962962962</v>
      </c>
      <c r="N53" s="17">
        <f t="shared" si="0"/>
        <v>1.2268518518518498E-05</v>
      </c>
      <c r="O53" s="18">
        <f t="shared" si="1"/>
        <v>105.99999999999983</v>
      </c>
      <c r="P53" s="16">
        <f>'[2]S6 KMU2'!I48</f>
        <v>0.00017789351851851853</v>
      </c>
      <c r="Q53" s="17">
        <f t="shared" si="2"/>
        <v>2.7430555555555552E-05</v>
      </c>
      <c r="R53" s="19">
        <f t="shared" si="3"/>
        <v>236.99999999999997</v>
      </c>
      <c r="S53" s="20">
        <f>'[2]final_okruh'!I48</f>
        <v>0.001588680555555555</v>
      </c>
      <c r="T53" s="20">
        <f>'[2]final_okruh'!L48</f>
        <v>5.416666666702152E-06</v>
      </c>
      <c r="U53" s="21">
        <f>'[2]final_okruh'!M48</f>
        <v>2.1238425925940163E-05</v>
      </c>
      <c r="V53" s="19">
        <f>((T53+U53)*8640000)</f>
        <v>230.3000000004296</v>
      </c>
      <c r="W53" s="16">
        <f>'[2]KMU4'!I55</f>
        <v>0</v>
      </c>
      <c r="X53" s="17">
        <f t="shared" si="4"/>
        <v>0.0001388888888888889</v>
      </c>
      <c r="Y53" s="18" t="s">
        <v>43</v>
      </c>
      <c r="Z53" s="16">
        <f>'[2]S9 KMU6'!I48</f>
        <v>0.0001966435185185185</v>
      </c>
      <c r="AA53" s="17">
        <f t="shared" si="5"/>
        <v>2.3032407407407376E-05</v>
      </c>
      <c r="AB53" s="18">
        <f>AA53*8640000</f>
        <v>198.99999999999974</v>
      </c>
      <c r="AC53" s="16">
        <f>'[2]KMU4'!O55</f>
        <v>0</v>
      </c>
      <c r="AD53" s="17">
        <f t="shared" si="6"/>
        <v>0.0001388888888888889</v>
      </c>
      <c r="AE53" s="18" t="s">
        <v>43</v>
      </c>
      <c r="AF53" s="18">
        <v>0</v>
      </c>
      <c r="AG53" s="18">
        <v>0</v>
      </c>
      <c r="AH53" s="18">
        <v>0</v>
      </c>
      <c r="AI53" s="18">
        <v>0</v>
      </c>
      <c r="AJ53" s="16">
        <f>'[2]S11 KMU1'!D48</f>
        <v>0.00017881944444444445</v>
      </c>
      <c r="AK53" s="17">
        <f t="shared" si="7"/>
        <v>5.208333333333329E-06</v>
      </c>
      <c r="AL53" s="18">
        <f>AK53*8640000</f>
        <v>44.999999999999964</v>
      </c>
      <c r="AM53" s="16">
        <f>'[2]S12 KMU2'!D48</f>
        <v>0.00014456018518518518</v>
      </c>
      <c r="AN53" s="17">
        <f t="shared" si="9"/>
        <v>5.902777777777796E-06</v>
      </c>
      <c r="AO53" s="18">
        <f>AN53*8640000</f>
        <v>51.000000000000156</v>
      </c>
      <c r="AP53" s="22">
        <f>'[2]S13 priemer'!I48</f>
        <v>0.006903321759259229</v>
      </c>
      <c r="AQ53" s="23">
        <f t="shared" si="11"/>
        <v>4.1122685185215196E-05</v>
      </c>
      <c r="AR53" s="18">
        <f>AQ53*8640000</f>
        <v>355.3000000002593</v>
      </c>
      <c r="AS53" s="18">
        <v>0</v>
      </c>
      <c r="AT53" s="18">
        <v>0</v>
      </c>
      <c r="AU53" s="18">
        <v>0</v>
      </c>
      <c r="AV53" s="24">
        <f t="shared" si="23"/>
        <v>772.3000000004291</v>
      </c>
      <c r="AW53" s="24">
        <f>AL53+AO53+AS53+AT53+AU53+AR53</f>
        <v>451.3000000002594</v>
      </c>
      <c r="AX53" s="24">
        <f>AV53+AW53</f>
        <v>1223.6000000006884</v>
      </c>
    </row>
    <row r="54" spans="13:15" ht="12.75">
      <c r="M54" s="37"/>
      <c r="N54" s="38"/>
      <c r="O54" s="39"/>
    </row>
  </sheetData>
  <sheetProtection password="CC37" sheet="1" objects="1" selectLockedCells="1" selectUnlockedCells="1"/>
  <mergeCells count="62">
    <mergeCell ref="AB5:AB6"/>
    <mergeCell ref="AC5:AC6"/>
    <mergeCell ref="AD5:AD6"/>
    <mergeCell ref="AN5:AN6"/>
    <mergeCell ref="AJ5:AJ6"/>
    <mergeCell ref="AK5:AK6"/>
    <mergeCell ref="X5:X6"/>
    <mergeCell ref="Y5:Y6"/>
    <mergeCell ref="Z5:Z6"/>
    <mergeCell ref="AA5:AA6"/>
    <mergeCell ref="T5:T6"/>
    <mergeCell ref="U5:U6"/>
    <mergeCell ref="V5:V6"/>
    <mergeCell ref="W5:W6"/>
    <mergeCell ref="AU4:AU6"/>
    <mergeCell ref="AV4:AV6"/>
    <mergeCell ref="AW4:AW6"/>
    <mergeCell ref="AE5:AE6"/>
    <mergeCell ref="AO5:AO6"/>
    <mergeCell ref="AP5:AP6"/>
    <mergeCell ref="AQ5:AQ6"/>
    <mergeCell ref="AR5:AR6"/>
    <mergeCell ref="AL5:AL6"/>
    <mergeCell ref="AM5:AM6"/>
    <mergeCell ref="AS4:AS6"/>
    <mergeCell ref="AT4:AT6"/>
    <mergeCell ref="AC4:AE4"/>
    <mergeCell ref="AX4:AX6"/>
    <mergeCell ref="AG4:AG6"/>
    <mergeCell ref="AH4:AH6"/>
    <mergeCell ref="AI4:AI6"/>
    <mergeCell ref="AJ4:AL4"/>
    <mergeCell ref="AM4:AO4"/>
    <mergeCell ref="AP4:AR4"/>
    <mergeCell ref="L4:L6"/>
    <mergeCell ref="AF4:AF6"/>
    <mergeCell ref="P5:P6"/>
    <mergeCell ref="Q5:Q6"/>
    <mergeCell ref="R5:R6"/>
    <mergeCell ref="S5:S6"/>
    <mergeCell ref="P4:R4"/>
    <mergeCell ref="S4:V4"/>
    <mergeCell ref="W4:Y4"/>
    <mergeCell ref="Z4:AB4"/>
    <mergeCell ref="H4:H6"/>
    <mergeCell ref="I4:I6"/>
    <mergeCell ref="J4:J6"/>
    <mergeCell ref="K4:K6"/>
    <mergeCell ref="A1:AV1"/>
    <mergeCell ref="M2:AI3"/>
    <mergeCell ref="AJ2:AU3"/>
    <mergeCell ref="A4:A6"/>
    <mergeCell ref="B4:B6"/>
    <mergeCell ref="C4:C6"/>
    <mergeCell ref="D4:D6"/>
    <mergeCell ref="E4:E6"/>
    <mergeCell ref="F4:F6"/>
    <mergeCell ref="G4:G6"/>
    <mergeCell ref="M4:O4"/>
    <mergeCell ref="M5:M6"/>
    <mergeCell ref="N5:N6"/>
    <mergeCell ref="O5:O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C47"/>
  <sheetViews>
    <sheetView zoomScale="70" zoomScaleNormal="70" workbookViewId="0" topLeftCell="A1">
      <pane xSplit="8" ySplit="6" topLeftCell="R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U32" sqref="U32"/>
    </sheetView>
  </sheetViews>
  <sheetFormatPr defaultColWidth="9.140625" defaultRowHeight="12.75"/>
  <cols>
    <col min="1" max="1" width="4.421875" style="32" hidden="1" customWidth="1"/>
    <col min="2" max="2" width="5.8515625" style="64" customWidth="1"/>
    <col min="3" max="3" width="6.140625" style="36" customWidth="1"/>
    <col min="4" max="4" width="30.28125" style="36" customWidth="1"/>
    <col min="5" max="5" width="26.28125" style="36" customWidth="1"/>
    <col min="6" max="6" width="8.00390625" style="36" customWidth="1"/>
    <col min="7" max="7" width="27.57421875" style="36" customWidth="1"/>
    <col min="8" max="9" width="6.28125" style="36" customWidth="1"/>
    <col min="10" max="12" width="6.28125" style="36" hidden="1" customWidth="1"/>
    <col min="13" max="13" width="10.140625" style="40" customWidth="1"/>
    <col min="14" max="14" width="11.28125" style="9" customWidth="1"/>
    <col min="15" max="15" width="12.421875" style="9" customWidth="1"/>
    <col min="16" max="16" width="10.00390625" style="9" customWidth="1"/>
    <col min="17" max="17" width="7.57421875" style="9" customWidth="1"/>
    <col min="18" max="18" width="7.7109375" style="9" customWidth="1"/>
    <col min="19" max="19" width="7.140625" style="9" customWidth="1"/>
    <col min="20" max="20" width="11.8515625" style="9" customWidth="1"/>
    <col min="21" max="22" width="10.00390625" style="9" customWidth="1"/>
    <col min="23" max="23" width="16.140625" style="9" customWidth="1"/>
    <col min="24" max="24" width="6.7109375" style="9" customWidth="1"/>
    <col min="25" max="25" width="6.28125" style="9" customWidth="1"/>
    <col min="26" max="26" width="11.8515625" style="9" customWidth="1"/>
    <col min="27" max="29" width="10.28125" style="25" customWidth="1"/>
    <col min="30" max="30" width="13.28125" style="9" customWidth="1"/>
    <col min="31" max="31" width="7.7109375" style="9" customWidth="1"/>
    <col min="32" max="32" width="7.8515625" style="9" customWidth="1"/>
    <col min="33" max="33" width="9.140625" style="9" customWidth="1"/>
    <col min="34" max="34" width="12.00390625" style="9" customWidth="1"/>
    <col min="35" max="35" width="12.140625" style="9" customWidth="1"/>
    <col min="36" max="36" width="9.140625" style="9" customWidth="1"/>
    <col min="37" max="37" width="10.00390625" style="9" customWidth="1"/>
    <col min="38" max="38" width="10.140625" style="9" customWidth="1"/>
    <col min="39" max="39" width="8.57421875" style="9" customWidth="1"/>
    <col min="40" max="40" width="12.421875" style="9" customWidth="1"/>
    <col min="41" max="41" width="11.00390625" style="9" customWidth="1"/>
    <col min="42" max="42" width="9.140625" style="9" customWidth="1"/>
    <col min="43" max="43" width="11.421875" style="9" customWidth="1"/>
    <col min="44" max="16384" width="9.140625" style="9" customWidth="1"/>
  </cols>
  <sheetData>
    <row r="1" spans="1:29" s="2" customFormat="1" ht="36.75" customHeight="1">
      <c r="A1" s="174" t="s">
        <v>193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10"/>
      <c r="AC1" s="110"/>
    </row>
    <row r="2" spans="1:29" s="2" customFormat="1" ht="12.75" customHeight="1">
      <c r="A2" s="4"/>
      <c r="B2" s="77"/>
      <c r="C2" s="5"/>
      <c r="D2" s="5"/>
      <c r="E2" s="5"/>
      <c r="F2" s="5"/>
      <c r="G2" s="5"/>
      <c r="H2" s="5"/>
      <c r="I2" s="5"/>
      <c r="J2" s="5"/>
      <c r="K2" s="5"/>
      <c r="L2" s="5"/>
      <c r="M2" s="244">
        <v>40054</v>
      </c>
      <c r="N2" s="244"/>
      <c r="O2" s="244"/>
      <c r="P2" s="244"/>
      <c r="Q2" s="244"/>
      <c r="R2" s="244"/>
      <c r="S2" s="244"/>
      <c r="T2" s="244"/>
      <c r="U2" s="246">
        <v>40055</v>
      </c>
      <c r="V2" s="246"/>
      <c r="W2" s="246"/>
      <c r="X2" s="246"/>
      <c r="Y2" s="246"/>
      <c r="Z2" s="246"/>
      <c r="AA2" s="111"/>
      <c r="AB2" s="112"/>
      <c r="AC2" s="112"/>
    </row>
    <row r="3" spans="1:29" s="2" customFormat="1" ht="12.75" customHeight="1" thickBot="1">
      <c r="A3" s="6"/>
      <c r="B3" s="78"/>
      <c r="C3" s="7"/>
      <c r="D3" s="7"/>
      <c r="E3" s="7"/>
      <c r="F3" s="7"/>
      <c r="G3" s="7"/>
      <c r="H3" s="7"/>
      <c r="I3" s="7"/>
      <c r="J3" s="7"/>
      <c r="K3" s="7"/>
      <c r="L3" s="7"/>
      <c r="M3" s="245"/>
      <c r="N3" s="245"/>
      <c r="O3" s="245"/>
      <c r="P3" s="245"/>
      <c r="Q3" s="245"/>
      <c r="R3" s="245"/>
      <c r="S3" s="245"/>
      <c r="T3" s="245"/>
      <c r="U3" s="247"/>
      <c r="V3" s="247"/>
      <c r="W3" s="247"/>
      <c r="X3" s="247"/>
      <c r="Y3" s="247"/>
      <c r="Z3" s="247"/>
      <c r="AA3" s="113"/>
      <c r="AB3" s="112"/>
      <c r="AC3" s="112"/>
    </row>
    <row r="4" spans="1:29" ht="15.75" customHeight="1">
      <c r="A4" s="179" t="s">
        <v>0</v>
      </c>
      <c r="B4" s="248" t="s">
        <v>0</v>
      </c>
      <c r="C4" s="185" t="s">
        <v>1</v>
      </c>
      <c r="D4" s="188" t="s">
        <v>2</v>
      </c>
      <c r="E4" s="188" t="s">
        <v>3</v>
      </c>
      <c r="F4" s="188" t="s">
        <v>4</v>
      </c>
      <c r="G4" s="188" t="s">
        <v>5</v>
      </c>
      <c r="H4" s="191" t="s">
        <v>6</v>
      </c>
      <c r="I4" s="172" t="s">
        <v>7</v>
      </c>
      <c r="J4" s="172" t="s">
        <v>8</v>
      </c>
      <c r="K4" s="172" t="s">
        <v>9</v>
      </c>
      <c r="L4" s="172" t="s">
        <v>10</v>
      </c>
      <c r="M4" s="8" t="s">
        <v>190</v>
      </c>
      <c r="N4" s="8" t="s">
        <v>190</v>
      </c>
      <c r="O4" s="8" t="s">
        <v>191</v>
      </c>
      <c r="P4" s="8" t="s">
        <v>190</v>
      </c>
      <c r="Q4" s="154" t="s">
        <v>21</v>
      </c>
      <c r="R4" s="154" t="s">
        <v>22</v>
      </c>
      <c r="S4" s="154" t="s">
        <v>23</v>
      </c>
      <c r="T4" s="157" t="s">
        <v>24</v>
      </c>
      <c r="U4" s="8" t="s">
        <v>190</v>
      </c>
      <c r="V4" s="8" t="s">
        <v>190</v>
      </c>
      <c r="W4" s="8" t="s">
        <v>192</v>
      </c>
      <c r="X4" s="154" t="s">
        <v>21</v>
      </c>
      <c r="Y4" s="154" t="s">
        <v>23</v>
      </c>
      <c r="Z4" s="157" t="s">
        <v>24</v>
      </c>
      <c r="AA4" s="251" t="s">
        <v>29</v>
      </c>
      <c r="AB4" s="251" t="s">
        <v>30</v>
      </c>
      <c r="AC4" s="251" t="s">
        <v>31</v>
      </c>
    </row>
    <row r="5" spans="1:29" ht="15.75" customHeight="1">
      <c r="A5" s="180"/>
      <c r="B5" s="249"/>
      <c r="C5" s="186"/>
      <c r="D5" s="189"/>
      <c r="E5" s="189"/>
      <c r="F5" s="189"/>
      <c r="G5" s="189"/>
      <c r="H5" s="192"/>
      <c r="I5" s="173"/>
      <c r="J5" s="173"/>
      <c r="K5" s="173"/>
      <c r="L5" s="173"/>
      <c r="M5" s="167" t="s">
        <v>34</v>
      </c>
      <c r="N5" s="167" t="s">
        <v>34</v>
      </c>
      <c r="O5" s="167" t="s">
        <v>34</v>
      </c>
      <c r="P5" s="167" t="s">
        <v>34</v>
      </c>
      <c r="Q5" s="155"/>
      <c r="R5" s="155"/>
      <c r="S5" s="155"/>
      <c r="T5" s="158"/>
      <c r="U5" s="167" t="s">
        <v>34</v>
      </c>
      <c r="V5" s="167" t="s">
        <v>34</v>
      </c>
      <c r="W5" s="167" t="s">
        <v>34</v>
      </c>
      <c r="X5" s="155"/>
      <c r="Y5" s="155"/>
      <c r="Z5" s="158"/>
      <c r="AA5" s="252"/>
      <c r="AB5" s="252"/>
      <c r="AC5" s="252"/>
    </row>
    <row r="6" spans="1:29" ht="16.5" customHeight="1">
      <c r="A6" s="181"/>
      <c r="B6" s="250"/>
      <c r="C6" s="187"/>
      <c r="D6" s="190"/>
      <c r="E6" s="190"/>
      <c r="F6" s="190"/>
      <c r="G6" s="190"/>
      <c r="H6" s="193"/>
      <c r="I6" s="173"/>
      <c r="J6" s="173"/>
      <c r="K6" s="173"/>
      <c r="L6" s="173"/>
      <c r="M6" s="168"/>
      <c r="N6" s="168"/>
      <c r="O6" s="168"/>
      <c r="P6" s="168"/>
      <c r="Q6" s="156"/>
      <c r="R6" s="156"/>
      <c r="S6" s="156"/>
      <c r="T6" s="159"/>
      <c r="U6" s="168"/>
      <c r="V6" s="168"/>
      <c r="W6" s="168"/>
      <c r="X6" s="156"/>
      <c r="Y6" s="156"/>
      <c r="Z6" s="159"/>
      <c r="AA6" s="252"/>
      <c r="AB6" s="252"/>
      <c r="AC6" s="252"/>
    </row>
    <row r="7" spans="1:29" ht="21.75" customHeight="1">
      <c r="A7" s="10">
        <v>13</v>
      </c>
      <c r="B7" s="79">
        <v>1</v>
      </c>
      <c r="C7" s="11">
        <v>4</v>
      </c>
      <c r="D7" s="12" t="s">
        <v>38</v>
      </c>
      <c r="E7" s="12" t="s">
        <v>201</v>
      </c>
      <c r="F7" s="13" t="s">
        <v>39</v>
      </c>
      <c r="G7" s="13" t="s">
        <v>40</v>
      </c>
      <c r="H7" s="12">
        <v>1972</v>
      </c>
      <c r="I7" s="12" t="s">
        <v>41</v>
      </c>
      <c r="J7" s="14" t="s">
        <v>42</v>
      </c>
      <c r="K7" s="14" t="s">
        <v>42</v>
      </c>
      <c r="L7" s="15" t="s">
        <v>42</v>
      </c>
      <c r="M7" s="18">
        <v>7.000000000000192</v>
      </c>
      <c r="N7" s="19">
        <v>18.999999999999886</v>
      </c>
      <c r="O7" s="19">
        <v>55.09999999976145</v>
      </c>
      <c r="P7" s="18">
        <v>27.00000000000007</v>
      </c>
      <c r="Q7" s="18">
        <v>0</v>
      </c>
      <c r="R7" s="18">
        <v>0</v>
      </c>
      <c r="S7" s="18">
        <v>0</v>
      </c>
      <c r="T7" s="18">
        <v>0</v>
      </c>
      <c r="U7" s="18">
        <v>15.000000000000144</v>
      </c>
      <c r="V7" s="18">
        <v>14.00000000000015</v>
      </c>
      <c r="W7" s="18">
        <v>10.29999999967779</v>
      </c>
      <c r="X7" s="18">
        <v>0</v>
      </c>
      <c r="Y7" s="18">
        <v>0</v>
      </c>
      <c r="Z7" s="18"/>
      <c r="AA7" s="24">
        <f>SUM(M7:Z7)</f>
        <v>147.3999999994397</v>
      </c>
      <c r="AB7" s="24">
        <v>39.29999999967808</v>
      </c>
      <c r="AC7" s="24">
        <v>147.39999999943967</v>
      </c>
    </row>
    <row r="8" spans="1:29" ht="21.75" customHeight="1">
      <c r="A8" s="26">
        <v>4</v>
      </c>
      <c r="B8" s="79">
        <v>2</v>
      </c>
      <c r="C8" s="11">
        <v>2</v>
      </c>
      <c r="D8" s="12" t="s">
        <v>60</v>
      </c>
      <c r="E8" s="12" t="s">
        <v>61</v>
      </c>
      <c r="F8" s="13" t="s">
        <v>39</v>
      </c>
      <c r="G8" s="13" t="s">
        <v>62</v>
      </c>
      <c r="H8" s="12">
        <v>1958</v>
      </c>
      <c r="I8" s="12" t="s">
        <v>41</v>
      </c>
      <c r="J8" s="14" t="s">
        <v>42</v>
      </c>
      <c r="K8" s="14"/>
      <c r="L8" s="15"/>
      <c r="M8" s="18">
        <v>69.99999999999982</v>
      </c>
      <c r="N8" s="19">
        <v>26.999999999999837</v>
      </c>
      <c r="O8" s="19">
        <v>62.89999999957274</v>
      </c>
      <c r="P8" s="18">
        <v>13.000000000000156</v>
      </c>
      <c r="Q8" s="18">
        <v>0</v>
      </c>
      <c r="R8" s="18">
        <v>0</v>
      </c>
      <c r="S8" s="18">
        <v>0</v>
      </c>
      <c r="T8" s="18">
        <v>0</v>
      </c>
      <c r="U8" s="18">
        <v>35</v>
      </c>
      <c r="V8" s="18">
        <v>44</v>
      </c>
      <c r="W8" s="129">
        <v>1.1999999997980293</v>
      </c>
      <c r="X8" s="18">
        <v>0</v>
      </c>
      <c r="Y8" s="18">
        <v>0</v>
      </c>
      <c r="Z8" s="18"/>
      <c r="AA8" s="24">
        <f>SUM(M8:Z8)</f>
        <v>253.0999999993706</v>
      </c>
      <c r="AB8" s="24">
        <v>80.19999999979802</v>
      </c>
      <c r="AC8" s="24">
        <v>253.0999999993706</v>
      </c>
    </row>
    <row r="9" spans="1:29" ht="21.75" customHeight="1">
      <c r="A9" s="10">
        <v>22</v>
      </c>
      <c r="B9" s="79">
        <v>3</v>
      </c>
      <c r="C9" s="11">
        <v>50</v>
      </c>
      <c r="D9" s="13" t="s">
        <v>65</v>
      </c>
      <c r="E9" s="13" t="s">
        <v>66</v>
      </c>
      <c r="F9" s="12" t="s">
        <v>39</v>
      </c>
      <c r="G9" s="13" t="s">
        <v>67</v>
      </c>
      <c r="H9" s="13">
        <v>1954</v>
      </c>
      <c r="I9" s="12" t="s">
        <v>56</v>
      </c>
      <c r="J9" s="14" t="s">
        <v>42</v>
      </c>
      <c r="K9" s="14"/>
      <c r="L9" s="15"/>
      <c r="M9" s="18">
        <v>77</v>
      </c>
      <c r="N9" s="19">
        <v>41</v>
      </c>
      <c r="O9" s="19">
        <v>96.99999999991604</v>
      </c>
      <c r="P9" s="18">
        <v>1.999999999999988</v>
      </c>
      <c r="Q9" s="18">
        <v>0</v>
      </c>
      <c r="R9" s="18">
        <v>0</v>
      </c>
      <c r="S9" s="18">
        <v>0</v>
      </c>
      <c r="T9" s="18">
        <v>0</v>
      </c>
      <c r="U9" s="18">
        <v>10.999999999999934</v>
      </c>
      <c r="V9" s="18">
        <v>10.999999999999934</v>
      </c>
      <c r="W9" s="18">
        <v>36.800000000031254</v>
      </c>
      <c r="X9" s="18">
        <v>0</v>
      </c>
      <c r="Y9" s="18">
        <v>0</v>
      </c>
      <c r="Z9" s="18"/>
      <c r="AA9" s="24">
        <v>216.99999999991604</v>
      </c>
      <c r="AB9" s="24">
        <v>58.80000000003112</v>
      </c>
      <c r="AC9" s="24">
        <v>275.79999999994715</v>
      </c>
    </row>
    <row r="10" spans="1:29" ht="21.75" customHeight="1">
      <c r="A10" s="27"/>
      <c r="B10" s="79">
        <v>4</v>
      </c>
      <c r="C10" s="11">
        <v>3</v>
      </c>
      <c r="D10" s="12" t="s">
        <v>44</v>
      </c>
      <c r="E10" s="12"/>
      <c r="F10" s="13" t="s">
        <v>39</v>
      </c>
      <c r="G10" s="13" t="s">
        <v>45</v>
      </c>
      <c r="H10" s="12">
        <v>1950</v>
      </c>
      <c r="I10" s="12" t="s">
        <v>41</v>
      </c>
      <c r="J10" s="14" t="s">
        <v>42</v>
      </c>
      <c r="K10" s="14" t="s">
        <v>42</v>
      </c>
      <c r="L10" s="15" t="s">
        <v>42</v>
      </c>
      <c r="M10" s="18">
        <v>49.00000000000017</v>
      </c>
      <c r="N10" s="19">
        <v>33.999999999999794</v>
      </c>
      <c r="O10" s="19">
        <v>110.20000000000252</v>
      </c>
      <c r="P10" s="18">
        <v>32</v>
      </c>
      <c r="Q10" s="18">
        <v>0</v>
      </c>
      <c r="R10" s="18">
        <v>0</v>
      </c>
      <c r="S10" s="18">
        <v>0</v>
      </c>
      <c r="T10" s="18">
        <v>0</v>
      </c>
      <c r="U10" s="18">
        <v>25.999999999999844</v>
      </c>
      <c r="V10" s="18">
        <v>49.00000000000017</v>
      </c>
      <c r="W10" s="18">
        <v>73.50000000009183</v>
      </c>
      <c r="X10" s="18">
        <v>0</v>
      </c>
      <c r="Y10" s="18">
        <v>0</v>
      </c>
      <c r="Z10" s="18"/>
      <c r="AA10" s="24">
        <f>SUM(M10:Z10)</f>
        <v>373.7000000000943</v>
      </c>
      <c r="AB10" s="24">
        <v>148.50000000009186</v>
      </c>
      <c r="AC10" s="24">
        <v>373.70000000009435</v>
      </c>
    </row>
    <row r="11" spans="1:29" ht="21.75" customHeight="1">
      <c r="A11" s="10">
        <v>10</v>
      </c>
      <c r="B11" s="79">
        <v>5</v>
      </c>
      <c r="C11" s="11">
        <v>25</v>
      </c>
      <c r="D11" s="12" t="s">
        <v>100</v>
      </c>
      <c r="E11" s="12"/>
      <c r="F11" s="13" t="s">
        <v>39</v>
      </c>
      <c r="G11" s="13" t="s">
        <v>101</v>
      </c>
      <c r="H11" s="12">
        <v>1934</v>
      </c>
      <c r="I11" s="12" t="s">
        <v>56</v>
      </c>
      <c r="J11" s="14" t="s">
        <v>42</v>
      </c>
      <c r="K11" s="14" t="s">
        <v>42</v>
      </c>
      <c r="L11" s="15" t="s">
        <v>42</v>
      </c>
      <c r="M11" s="18">
        <v>112</v>
      </c>
      <c r="N11" s="19">
        <v>50.99999999999993</v>
      </c>
      <c r="O11" s="19">
        <v>58.80000000038521</v>
      </c>
      <c r="P11" s="18">
        <v>33</v>
      </c>
      <c r="Q11" s="18">
        <v>0</v>
      </c>
      <c r="R11" s="18">
        <v>0</v>
      </c>
      <c r="S11" s="18">
        <v>0</v>
      </c>
      <c r="T11" s="18">
        <v>0</v>
      </c>
      <c r="U11" s="18">
        <v>46</v>
      </c>
      <c r="V11" s="18">
        <v>48.999999999999936</v>
      </c>
      <c r="W11" s="18">
        <v>42.19999999976687</v>
      </c>
      <c r="X11" s="18">
        <v>0</v>
      </c>
      <c r="Y11" s="18">
        <v>0</v>
      </c>
      <c r="Z11" s="18"/>
      <c r="AA11" s="24">
        <v>254.80000000038515</v>
      </c>
      <c r="AB11" s="24">
        <v>137.19999999976682</v>
      </c>
      <c r="AC11" s="24">
        <v>392.000000000152</v>
      </c>
    </row>
    <row r="12" spans="1:29" ht="21.75" customHeight="1">
      <c r="A12" s="26">
        <v>5</v>
      </c>
      <c r="B12" s="79">
        <v>6</v>
      </c>
      <c r="C12" s="11">
        <v>41</v>
      </c>
      <c r="D12" s="12" t="s">
        <v>52</v>
      </c>
      <c r="E12" s="12" t="s">
        <v>53</v>
      </c>
      <c r="F12" s="13" t="s">
        <v>54</v>
      </c>
      <c r="G12" s="13" t="s">
        <v>55</v>
      </c>
      <c r="H12" s="12">
        <v>1947</v>
      </c>
      <c r="I12" s="12" t="s">
        <v>56</v>
      </c>
      <c r="J12" s="14" t="s">
        <v>42</v>
      </c>
      <c r="K12" s="14" t="s">
        <v>42</v>
      </c>
      <c r="L12" s="15" t="s">
        <v>42</v>
      </c>
      <c r="M12" s="18">
        <v>93.9999999999999</v>
      </c>
      <c r="N12" s="19">
        <v>25.00000000000008</v>
      </c>
      <c r="O12" s="19">
        <v>215.2999999996119</v>
      </c>
      <c r="P12" s="18">
        <v>11.999999999999927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67.99999999999983</v>
      </c>
      <c r="W12" s="18">
        <v>55.300000000272355</v>
      </c>
      <c r="X12" s="18">
        <v>0</v>
      </c>
      <c r="Y12" s="18">
        <v>0</v>
      </c>
      <c r="Z12" s="18"/>
      <c r="AA12" s="24">
        <v>346.2999999996118</v>
      </c>
      <c r="AB12" s="24">
        <v>123.30000000027218</v>
      </c>
      <c r="AC12" s="24">
        <v>469.599999999884</v>
      </c>
    </row>
    <row r="13" spans="1:29" ht="21.75" customHeight="1">
      <c r="A13" s="10">
        <v>1</v>
      </c>
      <c r="B13" s="79">
        <v>7</v>
      </c>
      <c r="C13" s="11">
        <v>13</v>
      </c>
      <c r="D13" s="12" t="s">
        <v>57</v>
      </c>
      <c r="E13" s="12"/>
      <c r="F13" s="12" t="s">
        <v>58</v>
      </c>
      <c r="G13" s="12" t="s">
        <v>59</v>
      </c>
      <c r="H13" s="12">
        <v>1984</v>
      </c>
      <c r="I13" s="12" t="s">
        <v>41</v>
      </c>
      <c r="J13" s="14" t="s">
        <v>42</v>
      </c>
      <c r="K13" s="14" t="s">
        <v>42</v>
      </c>
      <c r="L13" s="15" t="s">
        <v>42</v>
      </c>
      <c r="M13" s="18">
        <v>66.99999999999983</v>
      </c>
      <c r="N13" s="19">
        <v>104</v>
      </c>
      <c r="O13" s="19">
        <v>221.09999999988972</v>
      </c>
      <c r="P13" s="18">
        <v>32</v>
      </c>
      <c r="Q13" s="18">
        <v>0</v>
      </c>
      <c r="R13" s="18">
        <v>0</v>
      </c>
      <c r="S13" s="18">
        <v>0</v>
      </c>
      <c r="T13" s="18">
        <v>0</v>
      </c>
      <c r="U13" s="18">
        <v>99.99999999999986</v>
      </c>
      <c r="V13" s="18">
        <v>27.99999999999983</v>
      </c>
      <c r="W13" s="18">
        <v>10.600000000039467</v>
      </c>
      <c r="X13" s="18">
        <v>0</v>
      </c>
      <c r="Y13" s="18">
        <v>0</v>
      </c>
      <c r="Z13" s="18"/>
      <c r="AA13" s="24">
        <v>424.0999999998895</v>
      </c>
      <c r="AB13" s="24">
        <v>138.60000000003916</v>
      </c>
      <c r="AC13" s="24">
        <v>562.6999999999287</v>
      </c>
    </row>
    <row r="14" spans="1:29" ht="21.75" customHeight="1">
      <c r="A14" s="26">
        <v>3</v>
      </c>
      <c r="B14" s="79">
        <v>8</v>
      </c>
      <c r="C14" s="11">
        <v>14</v>
      </c>
      <c r="D14" s="12" t="s">
        <v>46</v>
      </c>
      <c r="E14" s="12" t="s">
        <v>47</v>
      </c>
      <c r="F14" s="12" t="s">
        <v>39</v>
      </c>
      <c r="G14" s="13" t="s">
        <v>48</v>
      </c>
      <c r="H14" s="12">
        <v>1941</v>
      </c>
      <c r="I14" s="12" t="s">
        <v>41</v>
      </c>
      <c r="J14" s="14" t="s">
        <v>42</v>
      </c>
      <c r="K14" s="14" t="s">
        <v>42</v>
      </c>
      <c r="L14" s="15" t="s">
        <v>42</v>
      </c>
      <c r="M14" s="18">
        <v>190</v>
      </c>
      <c r="N14" s="19">
        <v>34</v>
      </c>
      <c r="O14" s="19">
        <v>186.89999999942586</v>
      </c>
      <c r="P14" s="18">
        <v>9.99999999999994</v>
      </c>
      <c r="Q14" s="18">
        <v>0</v>
      </c>
      <c r="R14" s="18">
        <v>0</v>
      </c>
      <c r="S14" s="18">
        <v>0</v>
      </c>
      <c r="T14" s="18">
        <v>0</v>
      </c>
      <c r="U14" s="18">
        <v>92.00000000000014</v>
      </c>
      <c r="V14" s="18">
        <v>17.999999999999655</v>
      </c>
      <c r="W14" s="18">
        <v>85.09999999974815</v>
      </c>
      <c r="X14" s="18">
        <v>0</v>
      </c>
      <c r="Y14" s="18">
        <v>0</v>
      </c>
      <c r="Z14" s="18"/>
      <c r="AA14" s="24">
        <v>420.8999999994258</v>
      </c>
      <c r="AB14" s="24">
        <v>195.09999999974795</v>
      </c>
      <c r="AC14" s="24">
        <v>615.9999999991737</v>
      </c>
    </row>
    <row r="15" spans="1:29" ht="21.75" customHeight="1">
      <c r="A15" s="27"/>
      <c r="B15" s="79">
        <v>9</v>
      </c>
      <c r="C15" s="11">
        <v>20</v>
      </c>
      <c r="D15" s="12" t="s">
        <v>49</v>
      </c>
      <c r="E15" s="12" t="s">
        <v>50</v>
      </c>
      <c r="F15" s="13" t="s">
        <v>39</v>
      </c>
      <c r="G15" s="13" t="s">
        <v>51</v>
      </c>
      <c r="H15" s="12">
        <v>1962</v>
      </c>
      <c r="I15" s="12" t="s">
        <v>41</v>
      </c>
      <c r="J15" s="14" t="s">
        <v>42</v>
      </c>
      <c r="K15" s="14" t="s">
        <v>42</v>
      </c>
      <c r="L15" s="15" t="s">
        <v>42</v>
      </c>
      <c r="M15" s="18">
        <v>66.99999999999983</v>
      </c>
      <c r="N15" s="19">
        <v>40</v>
      </c>
      <c r="O15" s="19">
        <v>135.69999999957005</v>
      </c>
      <c r="P15" s="18">
        <v>74</v>
      </c>
      <c r="Q15" s="18">
        <v>0</v>
      </c>
      <c r="R15" s="18">
        <v>0</v>
      </c>
      <c r="S15" s="18">
        <v>0</v>
      </c>
      <c r="T15" s="18">
        <v>0</v>
      </c>
      <c r="U15" s="18">
        <v>123</v>
      </c>
      <c r="V15" s="18">
        <v>14.00000000000015</v>
      </c>
      <c r="W15" s="18">
        <v>192.60000000027256</v>
      </c>
      <c r="X15" s="18">
        <v>0</v>
      </c>
      <c r="Y15" s="18">
        <v>0</v>
      </c>
      <c r="Z15" s="18"/>
      <c r="AA15" s="24">
        <v>316.69999999956985</v>
      </c>
      <c r="AB15" s="24">
        <v>329.6000000002727</v>
      </c>
      <c r="AC15" s="24">
        <v>646.2999999998426</v>
      </c>
    </row>
    <row r="16" spans="1:29" ht="21.75" customHeight="1">
      <c r="A16" s="27"/>
      <c r="B16" s="79">
        <v>10</v>
      </c>
      <c r="C16" s="11">
        <v>8</v>
      </c>
      <c r="D16" s="13" t="s">
        <v>83</v>
      </c>
      <c r="E16" s="12" t="s">
        <v>84</v>
      </c>
      <c r="F16" s="13" t="s">
        <v>39</v>
      </c>
      <c r="G16" s="13" t="s">
        <v>85</v>
      </c>
      <c r="H16" s="13">
        <v>1960</v>
      </c>
      <c r="I16" s="12" t="s">
        <v>41</v>
      </c>
      <c r="J16" s="14" t="s">
        <v>42</v>
      </c>
      <c r="K16" s="14" t="s">
        <v>42</v>
      </c>
      <c r="L16" s="15" t="s">
        <v>42</v>
      </c>
      <c r="M16" s="18">
        <v>140</v>
      </c>
      <c r="N16" s="19">
        <v>10.999999999999934</v>
      </c>
      <c r="O16" s="19">
        <v>176.29999999959622</v>
      </c>
      <c r="P16" s="18">
        <v>9.99999999999994</v>
      </c>
      <c r="Q16" s="18">
        <v>0</v>
      </c>
      <c r="R16" s="18">
        <v>0</v>
      </c>
      <c r="S16" s="18">
        <v>0</v>
      </c>
      <c r="T16" s="18">
        <v>0</v>
      </c>
      <c r="U16" s="18">
        <v>13.999999999999915</v>
      </c>
      <c r="V16" s="18">
        <v>68.99999999999982</v>
      </c>
      <c r="W16" s="18">
        <v>473.8000000001963</v>
      </c>
      <c r="X16" s="18">
        <v>0</v>
      </c>
      <c r="Y16" s="18">
        <v>0</v>
      </c>
      <c r="Z16" s="18"/>
      <c r="AA16" s="24">
        <v>337.2999999995961</v>
      </c>
      <c r="AB16" s="24">
        <v>556.8000000001961</v>
      </c>
      <c r="AC16" s="24">
        <v>894.0999999997921</v>
      </c>
    </row>
    <row r="17" spans="1:29" ht="21.75" customHeight="1">
      <c r="A17" s="30"/>
      <c r="B17" s="79">
        <v>11</v>
      </c>
      <c r="C17" s="11">
        <v>78</v>
      </c>
      <c r="D17" s="12" t="s">
        <v>113</v>
      </c>
      <c r="E17" s="12" t="s">
        <v>114</v>
      </c>
      <c r="F17" s="12" t="s">
        <v>39</v>
      </c>
      <c r="G17" s="13" t="s">
        <v>115</v>
      </c>
      <c r="H17" s="12">
        <v>1965</v>
      </c>
      <c r="I17" s="12" t="s">
        <v>56</v>
      </c>
      <c r="J17" s="28"/>
      <c r="K17" s="28"/>
      <c r="L17" s="29"/>
      <c r="M17" s="18">
        <v>111</v>
      </c>
      <c r="N17" s="19">
        <v>78</v>
      </c>
      <c r="O17" s="19">
        <v>304.29999999995516</v>
      </c>
      <c r="P17" s="18">
        <v>27.99999999999983</v>
      </c>
      <c r="Q17" s="18">
        <v>0</v>
      </c>
      <c r="R17" s="18">
        <v>0</v>
      </c>
      <c r="S17" s="18">
        <v>0</v>
      </c>
      <c r="T17" s="18">
        <v>0</v>
      </c>
      <c r="U17" s="18">
        <v>150</v>
      </c>
      <c r="V17" s="18">
        <v>9.999999999999705</v>
      </c>
      <c r="W17" s="18">
        <v>457.2999999995486</v>
      </c>
      <c r="X17" s="18">
        <v>0</v>
      </c>
      <c r="Y17" s="18">
        <v>0</v>
      </c>
      <c r="Z17" s="18"/>
      <c r="AA17" s="24">
        <v>521.2999999999549</v>
      </c>
      <c r="AB17" s="24">
        <v>617.2999999995484</v>
      </c>
      <c r="AC17" s="24">
        <v>1138.5999999995033</v>
      </c>
    </row>
    <row r="18" spans="1:29" ht="21.75" customHeight="1">
      <c r="A18" s="26">
        <v>24</v>
      </c>
      <c r="B18" s="79">
        <v>12</v>
      </c>
      <c r="C18" s="11">
        <v>82</v>
      </c>
      <c r="D18" s="12" t="s">
        <v>63</v>
      </c>
      <c r="E18" s="12"/>
      <c r="F18" s="13" t="s">
        <v>54</v>
      </c>
      <c r="G18" s="13" t="s">
        <v>64</v>
      </c>
      <c r="H18" s="12">
        <v>1981</v>
      </c>
      <c r="I18" s="12" t="s">
        <v>56</v>
      </c>
      <c r="J18" s="28"/>
      <c r="K18" s="28"/>
      <c r="L18" s="29"/>
      <c r="M18" s="18">
        <v>106</v>
      </c>
      <c r="N18" s="19">
        <v>237</v>
      </c>
      <c r="O18" s="19">
        <v>230.3000000004296</v>
      </c>
      <c r="P18" s="18">
        <v>199</v>
      </c>
      <c r="Q18" s="18">
        <v>0</v>
      </c>
      <c r="R18" s="18">
        <v>0</v>
      </c>
      <c r="S18" s="18">
        <v>0</v>
      </c>
      <c r="T18" s="18">
        <v>0</v>
      </c>
      <c r="U18" s="18">
        <v>45</v>
      </c>
      <c r="V18" s="18">
        <v>51.000000000000156</v>
      </c>
      <c r="W18" s="18">
        <v>355.3000000002593</v>
      </c>
      <c r="X18" s="18">
        <v>0</v>
      </c>
      <c r="Y18" s="18">
        <v>0</v>
      </c>
      <c r="Z18" s="18"/>
      <c r="AA18" s="24">
        <v>772.3000000004296</v>
      </c>
      <c r="AB18" s="24">
        <v>451.30000000025944</v>
      </c>
      <c r="AC18" s="24">
        <v>1223.600000000689</v>
      </c>
    </row>
    <row r="19" spans="1:29" ht="21.75" customHeight="1">
      <c r="A19" s="10">
        <v>17</v>
      </c>
      <c r="B19" s="79">
        <v>13</v>
      </c>
      <c r="C19" s="11">
        <v>43</v>
      </c>
      <c r="D19" s="13" t="s">
        <v>97</v>
      </c>
      <c r="E19" s="13" t="s">
        <v>98</v>
      </c>
      <c r="F19" s="13" t="s">
        <v>54</v>
      </c>
      <c r="G19" s="13" t="s">
        <v>99</v>
      </c>
      <c r="H19" s="13">
        <v>1949</v>
      </c>
      <c r="I19" s="12" t="s">
        <v>56</v>
      </c>
      <c r="J19" s="14" t="s">
        <v>42</v>
      </c>
      <c r="K19" s="14"/>
      <c r="L19" s="15"/>
      <c r="M19" s="18">
        <v>133</v>
      </c>
      <c r="N19" s="19">
        <v>3.9999999999997415</v>
      </c>
      <c r="O19" s="19">
        <v>656.5999999992655</v>
      </c>
      <c r="P19" s="18">
        <v>14.99999999999991</v>
      </c>
      <c r="Q19" s="18">
        <v>0</v>
      </c>
      <c r="R19" s="18">
        <v>0</v>
      </c>
      <c r="S19" s="18">
        <v>0</v>
      </c>
      <c r="T19" s="18">
        <v>0</v>
      </c>
      <c r="U19" s="18">
        <v>36</v>
      </c>
      <c r="V19" s="18">
        <v>24.00000000000009</v>
      </c>
      <c r="W19" s="18">
        <v>408.5999999998291</v>
      </c>
      <c r="X19" s="18">
        <v>0</v>
      </c>
      <c r="Y19" s="18">
        <v>0</v>
      </c>
      <c r="Z19" s="18"/>
      <c r="AA19" s="24">
        <v>808.5999999992652</v>
      </c>
      <c r="AB19" s="24">
        <v>468.59999999982915</v>
      </c>
      <c r="AC19" s="24">
        <v>1277.1999999990944</v>
      </c>
    </row>
    <row r="20" spans="1:29" ht="21.75" customHeight="1">
      <c r="A20" s="27"/>
      <c r="B20" s="79">
        <v>14</v>
      </c>
      <c r="C20" s="11">
        <v>33</v>
      </c>
      <c r="D20" s="12" t="s">
        <v>68</v>
      </c>
      <c r="E20" s="13" t="s">
        <v>69</v>
      </c>
      <c r="F20" s="12" t="s">
        <v>39</v>
      </c>
      <c r="G20" s="13" t="s">
        <v>70</v>
      </c>
      <c r="H20" s="13">
        <v>1932</v>
      </c>
      <c r="I20" s="12" t="s">
        <v>56</v>
      </c>
      <c r="J20" s="14" t="s">
        <v>42</v>
      </c>
      <c r="K20" s="14" t="s">
        <v>42</v>
      </c>
      <c r="L20" s="15" t="s">
        <v>42</v>
      </c>
      <c r="M20" s="18">
        <v>189</v>
      </c>
      <c r="N20" s="19">
        <v>113</v>
      </c>
      <c r="O20" s="19">
        <v>546.0000000002196</v>
      </c>
      <c r="P20" s="18">
        <v>199</v>
      </c>
      <c r="Q20" s="18">
        <v>0</v>
      </c>
      <c r="R20" s="18">
        <v>0</v>
      </c>
      <c r="S20" s="18">
        <v>100</v>
      </c>
      <c r="T20" s="18">
        <v>0</v>
      </c>
      <c r="U20" s="18">
        <v>66.99999999999983</v>
      </c>
      <c r="V20" s="18">
        <v>7.000000000000192</v>
      </c>
      <c r="W20" s="18">
        <v>68.79999999976127</v>
      </c>
      <c r="X20" s="18">
        <v>0</v>
      </c>
      <c r="Y20" s="18">
        <v>0</v>
      </c>
      <c r="Z20" s="18"/>
      <c r="AA20" s="24">
        <v>1147.0000000002196</v>
      </c>
      <c r="AB20" s="24">
        <v>142.7999999997613</v>
      </c>
      <c r="AC20" s="24">
        <v>1289.7999999999809</v>
      </c>
    </row>
    <row r="21" spans="1:29" ht="21.75" customHeight="1">
      <c r="A21" s="30"/>
      <c r="B21" s="79">
        <v>15</v>
      </c>
      <c r="C21" s="11">
        <v>22</v>
      </c>
      <c r="D21" s="12" t="s">
        <v>86</v>
      </c>
      <c r="E21" s="12" t="s">
        <v>87</v>
      </c>
      <c r="F21" s="13" t="s">
        <v>39</v>
      </c>
      <c r="G21" s="13" t="s">
        <v>88</v>
      </c>
      <c r="H21" s="12">
        <v>1971</v>
      </c>
      <c r="I21" s="12" t="s">
        <v>56</v>
      </c>
      <c r="J21" s="14" t="s">
        <v>42</v>
      </c>
      <c r="K21" s="14" t="s">
        <v>42</v>
      </c>
      <c r="L21" s="15" t="s">
        <v>42</v>
      </c>
      <c r="M21" s="18">
        <v>83.0000000000002</v>
      </c>
      <c r="N21" s="19">
        <v>157</v>
      </c>
      <c r="O21" s="19">
        <v>1008.3999999998916</v>
      </c>
      <c r="P21" s="18">
        <v>61.0000000000001</v>
      </c>
      <c r="Q21" s="18">
        <v>0</v>
      </c>
      <c r="R21" s="18">
        <v>0</v>
      </c>
      <c r="S21" s="18">
        <v>0</v>
      </c>
      <c r="T21" s="18">
        <v>0</v>
      </c>
      <c r="U21" s="18">
        <v>213</v>
      </c>
      <c r="V21" s="18">
        <v>6.000000000000198</v>
      </c>
      <c r="W21" s="18">
        <v>175.59999999992138</v>
      </c>
      <c r="X21" s="18">
        <v>0</v>
      </c>
      <c r="Y21" s="18">
        <v>0</v>
      </c>
      <c r="Z21" s="18"/>
      <c r="AA21" s="24">
        <v>1309.3999999998919</v>
      </c>
      <c r="AB21" s="24">
        <v>394.5999999999216</v>
      </c>
      <c r="AC21" s="24">
        <v>1703.9999999998136</v>
      </c>
    </row>
    <row r="22" spans="1:29" ht="29.25" customHeight="1">
      <c r="A22" s="27"/>
      <c r="B22" s="79">
        <v>16</v>
      </c>
      <c r="C22" s="11">
        <v>37</v>
      </c>
      <c r="D22" s="12" t="s">
        <v>74</v>
      </c>
      <c r="E22" s="13" t="s">
        <v>75</v>
      </c>
      <c r="F22" s="12" t="s">
        <v>39</v>
      </c>
      <c r="G22" s="13" t="s">
        <v>76</v>
      </c>
      <c r="H22" s="12">
        <v>1934</v>
      </c>
      <c r="I22" s="12" t="s">
        <v>56</v>
      </c>
      <c r="J22" s="14" t="s">
        <v>42</v>
      </c>
      <c r="K22" s="14" t="s">
        <v>42</v>
      </c>
      <c r="L22" s="15" t="s">
        <v>42</v>
      </c>
      <c r="M22" s="18">
        <v>102</v>
      </c>
      <c r="N22" s="19">
        <v>129</v>
      </c>
      <c r="O22" s="19">
        <v>1285.5000000001482</v>
      </c>
      <c r="P22" s="18">
        <v>186</v>
      </c>
      <c r="Q22" s="18">
        <v>0</v>
      </c>
      <c r="R22" s="18">
        <v>0</v>
      </c>
      <c r="S22" s="18">
        <v>0</v>
      </c>
      <c r="T22" s="18">
        <v>0</v>
      </c>
      <c r="U22" s="18">
        <v>57.999999999999886</v>
      </c>
      <c r="V22" s="18">
        <v>177</v>
      </c>
      <c r="W22" s="18">
        <v>48.90000000017047</v>
      </c>
      <c r="X22" s="18">
        <v>0</v>
      </c>
      <c r="Y22" s="18">
        <v>0</v>
      </c>
      <c r="Z22" s="18"/>
      <c r="AA22" s="24">
        <v>1702.5000000001482</v>
      </c>
      <c r="AB22" s="24">
        <v>283.90000000017034</v>
      </c>
      <c r="AC22" s="24">
        <v>1986.4000000003186</v>
      </c>
    </row>
    <row r="23" spans="1:29" ht="21.75" customHeight="1">
      <c r="A23" s="10">
        <v>21</v>
      </c>
      <c r="B23" s="79">
        <v>17</v>
      </c>
      <c r="C23" s="11">
        <v>75</v>
      </c>
      <c r="D23" s="13" t="s">
        <v>71</v>
      </c>
      <c r="E23" s="13" t="s">
        <v>72</v>
      </c>
      <c r="F23" s="12" t="s">
        <v>39</v>
      </c>
      <c r="G23" s="13" t="s">
        <v>73</v>
      </c>
      <c r="H23" s="13">
        <v>1970</v>
      </c>
      <c r="I23" s="12" t="s">
        <v>56</v>
      </c>
      <c r="J23" s="28"/>
      <c r="K23" s="28"/>
      <c r="L23" s="29"/>
      <c r="M23" s="129">
        <v>0.999999999999994</v>
      </c>
      <c r="N23" s="19">
        <v>204</v>
      </c>
      <c r="O23" s="19">
        <v>676.199999999394</v>
      </c>
      <c r="P23" s="18">
        <v>38.00000000000024</v>
      </c>
      <c r="Q23" s="18">
        <v>0</v>
      </c>
      <c r="R23" s="18">
        <v>0</v>
      </c>
      <c r="S23" s="18">
        <v>0</v>
      </c>
      <c r="T23" s="18">
        <v>0</v>
      </c>
      <c r="U23" s="18">
        <v>19.99999999999988</v>
      </c>
      <c r="V23" s="18">
        <v>134</v>
      </c>
      <c r="W23" s="18">
        <v>1476.199999999569</v>
      </c>
      <c r="X23" s="18">
        <v>0</v>
      </c>
      <c r="Y23" s="18">
        <v>0</v>
      </c>
      <c r="Z23" s="18"/>
      <c r="AA23" s="24">
        <v>919.1999999993942</v>
      </c>
      <c r="AB23" s="24">
        <v>1630.1999999995687</v>
      </c>
      <c r="AC23" s="24">
        <v>2549.399999998963</v>
      </c>
    </row>
    <row r="24" spans="1:29" ht="21.75" customHeight="1">
      <c r="A24" s="27"/>
      <c r="B24" s="79">
        <v>18</v>
      </c>
      <c r="C24" s="11">
        <v>44</v>
      </c>
      <c r="D24" s="12" t="s">
        <v>77</v>
      </c>
      <c r="E24" s="12" t="s">
        <v>78</v>
      </c>
      <c r="F24" s="13" t="s">
        <v>54</v>
      </c>
      <c r="G24" s="13" t="s">
        <v>79</v>
      </c>
      <c r="H24" s="12">
        <v>1963</v>
      </c>
      <c r="I24" s="12" t="s">
        <v>56</v>
      </c>
      <c r="J24" s="14" t="s">
        <v>42</v>
      </c>
      <c r="K24" s="14" t="s">
        <v>42</v>
      </c>
      <c r="L24" s="15" t="s">
        <v>42</v>
      </c>
      <c r="M24" s="18">
        <v>131</v>
      </c>
      <c r="N24" s="19">
        <v>80.00000000000021</v>
      </c>
      <c r="O24" s="19">
        <v>195.60000000032218</v>
      </c>
      <c r="P24" s="18">
        <v>89.99999999999993</v>
      </c>
      <c r="Q24" s="18">
        <v>0</v>
      </c>
      <c r="R24" s="18">
        <v>0</v>
      </c>
      <c r="S24" s="18">
        <v>0</v>
      </c>
      <c r="T24" s="18">
        <v>0</v>
      </c>
      <c r="U24" s="18">
        <v>278</v>
      </c>
      <c r="V24" s="18">
        <v>37</v>
      </c>
      <c r="W24" s="18">
        <v>2290.399999999867</v>
      </c>
      <c r="X24" s="18">
        <v>0</v>
      </c>
      <c r="Y24" s="18">
        <v>0</v>
      </c>
      <c r="Z24" s="18"/>
      <c r="AA24" s="24">
        <v>496.6000000003224</v>
      </c>
      <c r="AB24" s="24">
        <v>2605.399999999867</v>
      </c>
      <c r="AC24" s="24">
        <v>3102.000000000189</v>
      </c>
    </row>
    <row r="25" spans="1:29" ht="21.75" customHeight="1">
      <c r="A25" s="30"/>
      <c r="B25" s="79">
        <v>19</v>
      </c>
      <c r="C25" s="11">
        <v>70</v>
      </c>
      <c r="D25" s="13" t="s">
        <v>102</v>
      </c>
      <c r="E25" s="13" t="s">
        <v>103</v>
      </c>
      <c r="F25" s="12" t="s">
        <v>39</v>
      </c>
      <c r="G25" s="13" t="s">
        <v>104</v>
      </c>
      <c r="H25" s="13">
        <v>1964</v>
      </c>
      <c r="I25" s="12" t="s">
        <v>56</v>
      </c>
      <c r="J25" s="28"/>
      <c r="K25" s="28"/>
      <c r="L25" s="29"/>
      <c r="M25" s="18">
        <v>115</v>
      </c>
      <c r="N25" s="19">
        <v>28.999999999999826</v>
      </c>
      <c r="O25" s="19">
        <v>3993</v>
      </c>
      <c r="P25" s="18">
        <v>54.9999999999999</v>
      </c>
      <c r="Q25" s="18">
        <v>0</v>
      </c>
      <c r="R25" s="18">
        <v>0</v>
      </c>
      <c r="S25" s="18">
        <v>0</v>
      </c>
      <c r="T25" s="18">
        <v>0</v>
      </c>
      <c r="U25" s="18">
        <v>140</v>
      </c>
      <c r="V25" s="18">
        <v>24.00000000000009</v>
      </c>
      <c r="W25" s="18">
        <v>6.899999999955275</v>
      </c>
      <c r="X25" s="18">
        <v>0</v>
      </c>
      <c r="Y25" s="18">
        <v>0</v>
      </c>
      <c r="Z25" s="18"/>
      <c r="AA25" s="24">
        <v>4192</v>
      </c>
      <c r="AB25" s="24">
        <v>170.89999999995536</v>
      </c>
      <c r="AC25" s="24">
        <v>4362.899999999955</v>
      </c>
    </row>
    <row r="26" spans="1:29" ht="21.75" customHeight="1">
      <c r="A26" s="27"/>
      <c r="B26" s="79">
        <v>20</v>
      </c>
      <c r="C26" s="11">
        <v>68</v>
      </c>
      <c r="D26" s="12" t="s">
        <v>185</v>
      </c>
      <c r="E26" s="12" t="s">
        <v>186</v>
      </c>
      <c r="F26" s="13" t="s">
        <v>54</v>
      </c>
      <c r="G26" s="13" t="s">
        <v>187</v>
      </c>
      <c r="H26" s="12">
        <v>1964</v>
      </c>
      <c r="I26" s="12" t="s">
        <v>56</v>
      </c>
      <c r="J26" s="28"/>
      <c r="K26" s="28"/>
      <c r="L26" s="29"/>
      <c r="M26" s="18">
        <v>47.99999999999994</v>
      </c>
      <c r="N26" s="19">
        <v>139</v>
      </c>
      <c r="O26" s="19">
        <v>3719.000000000623</v>
      </c>
      <c r="P26" s="18">
        <v>44.99999999999973</v>
      </c>
      <c r="Q26" s="18">
        <v>0</v>
      </c>
      <c r="R26" s="18">
        <v>0</v>
      </c>
      <c r="S26" s="18">
        <v>0</v>
      </c>
      <c r="T26" s="18">
        <v>0</v>
      </c>
      <c r="U26" s="18">
        <v>193</v>
      </c>
      <c r="V26" s="18">
        <v>107</v>
      </c>
      <c r="W26" s="18">
        <v>163.69999999996332</v>
      </c>
      <c r="X26" s="18">
        <v>0</v>
      </c>
      <c r="Y26" s="18">
        <v>0</v>
      </c>
      <c r="Z26" s="18"/>
      <c r="AA26" s="24">
        <v>3951.0000000006225</v>
      </c>
      <c r="AB26" s="24">
        <v>463.6999999999633</v>
      </c>
      <c r="AC26" s="24">
        <v>4414.7000000005855</v>
      </c>
    </row>
    <row r="27" spans="1:29" ht="21.75" customHeight="1">
      <c r="A27" s="26">
        <v>8</v>
      </c>
      <c r="B27" s="79">
        <v>21</v>
      </c>
      <c r="C27" s="11">
        <v>64</v>
      </c>
      <c r="D27" s="12" t="s">
        <v>158</v>
      </c>
      <c r="E27" s="12" t="s">
        <v>159</v>
      </c>
      <c r="F27" s="12" t="s">
        <v>39</v>
      </c>
      <c r="G27" s="13" t="s">
        <v>160</v>
      </c>
      <c r="H27" s="12">
        <v>1953</v>
      </c>
      <c r="I27" s="12" t="s">
        <v>56</v>
      </c>
      <c r="J27" s="28"/>
      <c r="K27" s="28"/>
      <c r="L27" s="29"/>
      <c r="M27" s="18">
        <v>48.00000000000018</v>
      </c>
      <c r="N27" s="19">
        <v>72</v>
      </c>
      <c r="O27" s="19">
        <v>3993</v>
      </c>
      <c r="P27" s="18">
        <v>112</v>
      </c>
      <c r="Q27" s="18">
        <v>0</v>
      </c>
      <c r="R27" s="18">
        <v>0</v>
      </c>
      <c r="S27" s="18">
        <v>0</v>
      </c>
      <c r="T27" s="18">
        <v>0</v>
      </c>
      <c r="U27" s="18">
        <v>24.00000000000009</v>
      </c>
      <c r="V27" s="18">
        <v>134</v>
      </c>
      <c r="W27" s="18">
        <v>54.00000000008398</v>
      </c>
      <c r="X27" s="18">
        <v>0</v>
      </c>
      <c r="Y27" s="18">
        <v>0</v>
      </c>
      <c r="Z27" s="18"/>
      <c r="AA27" s="24">
        <v>4225</v>
      </c>
      <c r="AB27" s="24">
        <v>212.00000000008407</v>
      </c>
      <c r="AC27" s="24">
        <v>4437.000000000084</v>
      </c>
    </row>
    <row r="28" spans="1:29" ht="21.75" customHeight="1">
      <c r="A28" s="31">
        <v>19</v>
      </c>
      <c r="B28" s="79">
        <v>22</v>
      </c>
      <c r="C28" s="11">
        <v>38</v>
      </c>
      <c r="D28" s="12" t="s">
        <v>89</v>
      </c>
      <c r="E28" s="12" t="s">
        <v>90</v>
      </c>
      <c r="F28" s="13" t="s">
        <v>39</v>
      </c>
      <c r="G28" s="13" t="s">
        <v>91</v>
      </c>
      <c r="H28" s="12">
        <v>1935</v>
      </c>
      <c r="I28" s="12" t="s">
        <v>56</v>
      </c>
      <c r="J28" s="14" t="s">
        <v>42</v>
      </c>
      <c r="K28" s="14" t="s">
        <v>42</v>
      </c>
      <c r="L28" s="15" t="s">
        <v>42</v>
      </c>
      <c r="M28" s="18">
        <v>139</v>
      </c>
      <c r="N28" s="19">
        <v>7.999999999999952</v>
      </c>
      <c r="O28" s="19">
        <v>3993</v>
      </c>
      <c r="P28" s="18">
        <v>19.99999999999988</v>
      </c>
      <c r="Q28" s="18">
        <v>0</v>
      </c>
      <c r="R28" s="18">
        <v>0</v>
      </c>
      <c r="S28" s="18">
        <v>0</v>
      </c>
      <c r="T28" s="18">
        <v>0</v>
      </c>
      <c r="U28" s="18">
        <v>57.00000000000012</v>
      </c>
      <c r="V28" s="18">
        <v>24.999999999999847</v>
      </c>
      <c r="W28" s="18">
        <v>628.5000000001905</v>
      </c>
      <c r="X28" s="18">
        <v>0</v>
      </c>
      <c r="Y28" s="18">
        <v>0</v>
      </c>
      <c r="Z28" s="18"/>
      <c r="AA28" s="24">
        <v>4160</v>
      </c>
      <c r="AB28" s="24">
        <v>710.5000000001905</v>
      </c>
      <c r="AC28" s="24">
        <v>4870.500000000191</v>
      </c>
    </row>
    <row r="29" spans="2:29" ht="21.75" customHeight="1">
      <c r="B29" s="79">
        <v>23</v>
      </c>
      <c r="C29" s="11">
        <v>40</v>
      </c>
      <c r="D29" s="12" t="s">
        <v>108</v>
      </c>
      <c r="E29" s="12" t="s">
        <v>109</v>
      </c>
      <c r="F29" s="13" t="s">
        <v>54</v>
      </c>
      <c r="G29" s="13" t="s">
        <v>110</v>
      </c>
      <c r="H29" s="12">
        <v>1938</v>
      </c>
      <c r="I29" s="12" t="s">
        <v>56</v>
      </c>
      <c r="J29" s="14" t="s">
        <v>42</v>
      </c>
      <c r="K29" s="14" t="s">
        <v>42</v>
      </c>
      <c r="L29" s="15" t="s">
        <v>42</v>
      </c>
      <c r="M29" s="18">
        <v>129</v>
      </c>
      <c r="N29" s="19">
        <v>24.999999999999847</v>
      </c>
      <c r="O29" s="19">
        <v>3992.9999999995403</v>
      </c>
      <c r="P29" s="18">
        <v>199</v>
      </c>
      <c r="Q29" s="18">
        <v>0</v>
      </c>
      <c r="R29" s="18">
        <v>0</v>
      </c>
      <c r="S29" s="18">
        <v>100</v>
      </c>
      <c r="T29" s="18">
        <v>0</v>
      </c>
      <c r="U29" s="129">
        <v>0.999999999999994</v>
      </c>
      <c r="V29" s="18">
        <v>92.9999999999999</v>
      </c>
      <c r="W29" s="18">
        <v>393.6000000003903</v>
      </c>
      <c r="X29" s="18">
        <v>0</v>
      </c>
      <c r="Y29" s="18">
        <v>0</v>
      </c>
      <c r="Z29" s="18"/>
      <c r="AA29" s="24">
        <v>4445.99999999954</v>
      </c>
      <c r="AB29" s="24">
        <v>487.6000000003902</v>
      </c>
      <c r="AC29" s="24">
        <v>4933.59999999993</v>
      </c>
    </row>
    <row r="30" spans="2:29" ht="21.75" customHeight="1">
      <c r="B30" s="79">
        <v>24</v>
      </c>
      <c r="C30" s="11">
        <v>49</v>
      </c>
      <c r="D30" s="12" t="s">
        <v>182</v>
      </c>
      <c r="E30" s="12" t="s">
        <v>183</v>
      </c>
      <c r="F30" s="13" t="s">
        <v>39</v>
      </c>
      <c r="G30" s="13" t="s">
        <v>184</v>
      </c>
      <c r="H30" s="12">
        <v>1953</v>
      </c>
      <c r="I30" s="12" t="s">
        <v>56</v>
      </c>
      <c r="J30" s="14" t="s">
        <v>42</v>
      </c>
      <c r="K30" s="14"/>
      <c r="L30" s="15"/>
      <c r="M30" s="18">
        <v>250</v>
      </c>
      <c r="N30" s="19">
        <v>645</v>
      </c>
      <c r="O30" s="19">
        <v>3992.9999999995403</v>
      </c>
      <c r="P30" s="18">
        <v>123</v>
      </c>
      <c r="Q30" s="18">
        <v>0</v>
      </c>
      <c r="R30" s="18">
        <v>0</v>
      </c>
      <c r="S30" s="18">
        <v>0</v>
      </c>
      <c r="T30" s="18">
        <v>0</v>
      </c>
      <c r="U30" s="18">
        <v>286</v>
      </c>
      <c r="V30" s="18">
        <v>52.999999999999915</v>
      </c>
      <c r="W30" s="18">
        <v>32.79999999994509</v>
      </c>
      <c r="X30" s="18">
        <v>0</v>
      </c>
      <c r="Y30" s="18">
        <v>0</v>
      </c>
      <c r="Z30" s="18"/>
      <c r="AA30" s="24">
        <v>5010.99999999954</v>
      </c>
      <c r="AB30" s="24">
        <v>371.799999999945</v>
      </c>
      <c r="AC30" s="24">
        <v>5382.7999999994845</v>
      </c>
    </row>
    <row r="31" spans="2:29" ht="21.75" customHeight="1">
      <c r="B31" s="79">
        <v>25</v>
      </c>
      <c r="C31" s="11">
        <v>42</v>
      </c>
      <c r="D31" s="13" t="s">
        <v>105</v>
      </c>
      <c r="E31" s="12"/>
      <c r="F31" s="13" t="s">
        <v>106</v>
      </c>
      <c r="G31" s="13" t="s">
        <v>107</v>
      </c>
      <c r="H31" s="12">
        <v>1949</v>
      </c>
      <c r="I31" s="12" t="s">
        <v>56</v>
      </c>
      <c r="J31" s="14" t="s">
        <v>42</v>
      </c>
      <c r="K31" s="14"/>
      <c r="L31" s="14"/>
      <c r="M31" s="18">
        <v>37</v>
      </c>
      <c r="N31" s="19">
        <v>131</v>
      </c>
      <c r="O31" s="19">
        <v>1235.499999999341</v>
      </c>
      <c r="P31" s="18">
        <v>199</v>
      </c>
      <c r="Q31" s="18">
        <v>0</v>
      </c>
      <c r="R31" s="18">
        <v>0</v>
      </c>
      <c r="S31" s="18">
        <v>100</v>
      </c>
      <c r="T31" s="18">
        <v>0</v>
      </c>
      <c r="U31" s="18">
        <v>1500</v>
      </c>
      <c r="V31" s="18">
        <v>1300</v>
      </c>
      <c r="W31" s="18">
        <v>4960.400000000092</v>
      </c>
      <c r="X31" s="18">
        <v>0</v>
      </c>
      <c r="Y31" s="18">
        <v>0</v>
      </c>
      <c r="Z31" s="18"/>
      <c r="AA31" s="24">
        <v>1702.499999999341</v>
      </c>
      <c r="AB31" s="24">
        <v>7760.400000000092</v>
      </c>
      <c r="AC31" s="24">
        <v>9462.899999999434</v>
      </c>
    </row>
    <row r="32" spans="1:29" ht="21.75" customHeight="1">
      <c r="A32" s="31">
        <v>20</v>
      </c>
      <c r="B32" s="79">
        <v>26</v>
      </c>
      <c r="C32" s="11">
        <v>29</v>
      </c>
      <c r="D32" s="12" t="s">
        <v>119</v>
      </c>
      <c r="E32" s="12" t="s">
        <v>120</v>
      </c>
      <c r="F32" s="13" t="s">
        <v>54</v>
      </c>
      <c r="G32" s="13" t="s">
        <v>121</v>
      </c>
      <c r="H32" s="12">
        <v>1926</v>
      </c>
      <c r="I32" s="12" t="s">
        <v>56</v>
      </c>
      <c r="J32" s="14" t="s">
        <v>42</v>
      </c>
      <c r="K32" s="14" t="s">
        <v>42</v>
      </c>
      <c r="L32" s="14" t="s">
        <v>42</v>
      </c>
      <c r="M32" s="18">
        <v>121</v>
      </c>
      <c r="N32" s="19">
        <v>290</v>
      </c>
      <c r="O32" s="19">
        <v>3993</v>
      </c>
      <c r="P32" s="18">
        <v>42.00000000000021</v>
      </c>
      <c r="Q32" s="18">
        <v>0</v>
      </c>
      <c r="R32" s="18">
        <v>0</v>
      </c>
      <c r="S32" s="18">
        <v>0</v>
      </c>
      <c r="T32" s="18">
        <v>0</v>
      </c>
      <c r="U32" s="18">
        <v>148</v>
      </c>
      <c r="V32" s="18">
        <v>39</v>
      </c>
      <c r="W32" s="18">
        <v>9714.399999999583</v>
      </c>
      <c r="X32" s="18">
        <v>0</v>
      </c>
      <c r="Y32" s="18">
        <v>0</v>
      </c>
      <c r="Z32" s="18"/>
      <c r="AA32" s="24">
        <v>4446</v>
      </c>
      <c r="AB32" s="24">
        <v>9901.399999999583</v>
      </c>
      <c r="AC32" s="24">
        <v>14347.399999999583</v>
      </c>
    </row>
    <row r="33" spans="1:29" ht="21.75" customHeight="1">
      <c r="A33" s="31">
        <v>16</v>
      </c>
      <c r="B33" s="79">
        <v>27</v>
      </c>
      <c r="C33" s="11">
        <v>35</v>
      </c>
      <c r="D33" s="13" t="s">
        <v>145</v>
      </c>
      <c r="E33" s="13" t="s">
        <v>146</v>
      </c>
      <c r="F33" s="13" t="s">
        <v>54</v>
      </c>
      <c r="G33" s="13" t="s">
        <v>147</v>
      </c>
      <c r="H33" s="12">
        <v>1934</v>
      </c>
      <c r="I33" s="12" t="s">
        <v>56</v>
      </c>
      <c r="J33" s="14" t="s">
        <v>42</v>
      </c>
      <c r="K33" s="14" t="s">
        <v>42</v>
      </c>
      <c r="L33" s="15" t="s">
        <v>42</v>
      </c>
      <c r="M33" s="18">
        <v>446</v>
      </c>
      <c r="N33" s="19">
        <v>481</v>
      </c>
      <c r="O33" s="19">
        <v>3993</v>
      </c>
      <c r="P33" s="18">
        <v>199</v>
      </c>
      <c r="Q33" s="18">
        <v>0</v>
      </c>
      <c r="R33" s="18">
        <v>0</v>
      </c>
      <c r="S33" s="18">
        <v>100</v>
      </c>
      <c r="T33" s="18">
        <v>0</v>
      </c>
      <c r="U33" s="18">
        <v>185</v>
      </c>
      <c r="V33" s="18">
        <v>152</v>
      </c>
      <c r="W33" s="18">
        <v>11626.500000000238</v>
      </c>
      <c r="X33" s="18">
        <v>0</v>
      </c>
      <c r="Y33" s="18">
        <v>0</v>
      </c>
      <c r="Z33" s="18"/>
      <c r="AA33" s="24">
        <v>5219</v>
      </c>
      <c r="AB33" s="24">
        <v>11963.500000000238</v>
      </c>
      <c r="AC33" s="24">
        <v>17182.50000000024</v>
      </c>
    </row>
    <row r="34" spans="1:29" ht="21.75" customHeight="1">
      <c r="A34" s="31">
        <v>18</v>
      </c>
      <c r="B34" s="79">
        <v>28</v>
      </c>
      <c r="C34" s="11">
        <v>27</v>
      </c>
      <c r="D34" s="12" t="s">
        <v>116</v>
      </c>
      <c r="E34" s="12" t="s">
        <v>117</v>
      </c>
      <c r="F34" s="13" t="s">
        <v>54</v>
      </c>
      <c r="G34" s="13" t="s">
        <v>118</v>
      </c>
      <c r="H34" s="12">
        <v>1922</v>
      </c>
      <c r="I34" s="12" t="s">
        <v>56</v>
      </c>
      <c r="J34" s="14" t="s">
        <v>42</v>
      </c>
      <c r="K34" s="14" t="s">
        <v>42</v>
      </c>
      <c r="L34" s="15" t="s">
        <v>42</v>
      </c>
      <c r="M34" s="18">
        <v>603</v>
      </c>
      <c r="N34" s="19">
        <v>894</v>
      </c>
      <c r="O34" s="19">
        <v>439.99999999952524</v>
      </c>
      <c r="P34" s="18">
        <v>77</v>
      </c>
      <c r="Q34" s="18">
        <v>0</v>
      </c>
      <c r="R34" s="18">
        <v>0</v>
      </c>
      <c r="S34" s="18">
        <v>0</v>
      </c>
      <c r="T34" s="18">
        <v>0</v>
      </c>
      <c r="U34" s="18">
        <v>10.999999999999934</v>
      </c>
      <c r="V34" s="18">
        <v>135</v>
      </c>
      <c r="W34" s="18">
        <v>18723</v>
      </c>
      <c r="X34" s="18">
        <v>0</v>
      </c>
      <c r="Y34" s="18">
        <v>0</v>
      </c>
      <c r="Z34" s="18"/>
      <c r="AA34" s="24">
        <v>2013.9999999995252</v>
      </c>
      <c r="AB34" s="24">
        <v>18869</v>
      </c>
      <c r="AC34" s="24">
        <v>20882.999999999527</v>
      </c>
    </row>
    <row r="35" spans="1:29" ht="21.75" customHeight="1">
      <c r="A35" s="31">
        <v>6</v>
      </c>
      <c r="B35" s="79">
        <v>29</v>
      </c>
      <c r="C35" s="11">
        <v>34</v>
      </c>
      <c r="D35" s="12" t="s">
        <v>125</v>
      </c>
      <c r="E35" s="12" t="s">
        <v>126</v>
      </c>
      <c r="F35" s="12" t="s">
        <v>39</v>
      </c>
      <c r="G35" s="13" t="s">
        <v>127</v>
      </c>
      <c r="H35" s="12">
        <v>1933</v>
      </c>
      <c r="I35" s="12" t="s">
        <v>56</v>
      </c>
      <c r="J35" s="14" t="s">
        <v>42</v>
      </c>
      <c r="K35" s="14" t="s">
        <v>42</v>
      </c>
      <c r="L35" s="15" t="s">
        <v>42</v>
      </c>
      <c r="M35" s="18">
        <v>28.999999999999826</v>
      </c>
      <c r="N35" s="19">
        <v>11.999999999999693</v>
      </c>
      <c r="O35" s="19">
        <v>3992.9999999995403</v>
      </c>
      <c r="P35" s="18">
        <v>199</v>
      </c>
      <c r="Q35" s="18">
        <v>0</v>
      </c>
      <c r="R35" s="18">
        <v>0</v>
      </c>
      <c r="S35" s="18">
        <v>100</v>
      </c>
      <c r="T35" s="18">
        <v>0</v>
      </c>
      <c r="U35" s="18">
        <v>44</v>
      </c>
      <c r="V35" s="18">
        <v>56.999999999999886</v>
      </c>
      <c r="W35" s="18">
        <v>17559.5</v>
      </c>
      <c r="X35" s="18">
        <v>0</v>
      </c>
      <c r="Y35" s="18">
        <v>0</v>
      </c>
      <c r="Z35" s="18"/>
      <c r="AA35" s="24">
        <v>4332.99999999954</v>
      </c>
      <c r="AB35" s="24">
        <v>17660.5</v>
      </c>
      <c r="AC35" s="24">
        <v>21993.49999999954</v>
      </c>
    </row>
    <row r="36" spans="1:29" ht="21.75" customHeight="1">
      <c r="A36" s="31">
        <v>12</v>
      </c>
      <c r="B36" s="79">
        <v>30</v>
      </c>
      <c r="C36" s="11">
        <v>31</v>
      </c>
      <c r="D36" s="12" t="s">
        <v>128</v>
      </c>
      <c r="E36" s="12" t="s">
        <v>194</v>
      </c>
      <c r="F36" s="13" t="s">
        <v>54</v>
      </c>
      <c r="G36" s="13" t="s">
        <v>129</v>
      </c>
      <c r="H36" s="12">
        <v>1972</v>
      </c>
      <c r="I36" s="12" t="s">
        <v>56</v>
      </c>
      <c r="J36" s="14" t="s">
        <v>42</v>
      </c>
      <c r="K36" s="14" t="s">
        <v>42</v>
      </c>
      <c r="L36" s="15" t="s">
        <v>42</v>
      </c>
      <c r="M36" s="18">
        <v>290</v>
      </c>
      <c r="N36" s="19">
        <v>385</v>
      </c>
      <c r="O36" s="19">
        <v>3993</v>
      </c>
      <c r="P36" s="18">
        <v>21.99999999999987</v>
      </c>
      <c r="Q36" s="18">
        <v>0</v>
      </c>
      <c r="R36" s="18">
        <v>0</v>
      </c>
      <c r="S36" s="18">
        <v>0</v>
      </c>
      <c r="T36" s="18">
        <v>0</v>
      </c>
      <c r="U36" s="18">
        <v>15.999999999999904</v>
      </c>
      <c r="V36" s="18">
        <v>22.99999999999986</v>
      </c>
      <c r="W36" s="18">
        <v>18723.1</v>
      </c>
      <c r="X36" s="18">
        <v>0</v>
      </c>
      <c r="Y36" s="18">
        <v>0</v>
      </c>
      <c r="Z36" s="18"/>
      <c r="AA36" s="24">
        <v>4690</v>
      </c>
      <c r="AB36" s="24">
        <v>18762.1</v>
      </c>
      <c r="AC36" s="24">
        <v>23452.1</v>
      </c>
    </row>
    <row r="37" spans="2:29" ht="21.75" customHeight="1">
      <c r="B37" s="79">
        <v>31</v>
      </c>
      <c r="C37" s="11">
        <v>36</v>
      </c>
      <c r="D37" s="13" t="s">
        <v>133</v>
      </c>
      <c r="E37" s="12" t="s">
        <v>134</v>
      </c>
      <c r="F37" s="13" t="s">
        <v>54</v>
      </c>
      <c r="G37" s="13" t="s">
        <v>135</v>
      </c>
      <c r="H37" s="12">
        <v>1934</v>
      </c>
      <c r="I37" s="12" t="s">
        <v>56</v>
      </c>
      <c r="J37" s="14" t="s">
        <v>42</v>
      </c>
      <c r="K37" s="14" t="s">
        <v>42</v>
      </c>
      <c r="L37" s="15" t="s">
        <v>42</v>
      </c>
      <c r="M37" s="18">
        <v>195</v>
      </c>
      <c r="N37" s="19">
        <v>391</v>
      </c>
      <c r="O37" s="19">
        <v>3993</v>
      </c>
      <c r="P37" s="18">
        <v>199</v>
      </c>
      <c r="Q37" s="18">
        <v>0</v>
      </c>
      <c r="R37" s="18">
        <v>0</v>
      </c>
      <c r="S37" s="18">
        <v>100</v>
      </c>
      <c r="T37" s="18">
        <v>0</v>
      </c>
      <c r="U37" s="18">
        <v>248</v>
      </c>
      <c r="V37" s="18">
        <v>8.000000000000187</v>
      </c>
      <c r="W37" s="18">
        <v>18723</v>
      </c>
      <c r="X37" s="18">
        <v>0</v>
      </c>
      <c r="Y37" s="18">
        <v>0</v>
      </c>
      <c r="Z37" s="18"/>
      <c r="AA37" s="24">
        <v>4878</v>
      </c>
      <c r="AB37" s="24">
        <v>18979</v>
      </c>
      <c r="AC37" s="24">
        <v>23857</v>
      </c>
    </row>
    <row r="38" spans="2:29" ht="21.75" customHeight="1">
      <c r="B38" s="79">
        <v>32</v>
      </c>
      <c r="C38" s="11">
        <v>30</v>
      </c>
      <c r="D38" s="12" t="s">
        <v>130</v>
      </c>
      <c r="E38" s="12" t="s">
        <v>131</v>
      </c>
      <c r="F38" s="12" t="s">
        <v>39</v>
      </c>
      <c r="G38" s="13" t="s">
        <v>132</v>
      </c>
      <c r="H38" s="13">
        <v>1967</v>
      </c>
      <c r="I38" s="12" t="s">
        <v>56</v>
      </c>
      <c r="J38" s="34" t="s">
        <v>42</v>
      </c>
      <c r="K38" s="34" t="s">
        <v>42</v>
      </c>
      <c r="L38" s="34" t="s">
        <v>42</v>
      </c>
      <c r="M38" s="18">
        <v>269</v>
      </c>
      <c r="N38" s="19">
        <v>98.00000000000011</v>
      </c>
      <c r="O38" s="19">
        <v>3993</v>
      </c>
      <c r="P38" s="18">
        <v>199</v>
      </c>
      <c r="Q38" s="18">
        <v>0</v>
      </c>
      <c r="R38" s="18">
        <v>0</v>
      </c>
      <c r="S38" s="18">
        <v>100</v>
      </c>
      <c r="T38" s="18">
        <v>0</v>
      </c>
      <c r="U38" s="18">
        <v>287</v>
      </c>
      <c r="V38" s="18">
        <v>192</v>
      </c>
      <c r="W38" s="18">
        <v>18723</v>
      </c>
      <c r="X38" s="18">
        <v>0</v>
      </c>
      <c r="Y38" s="18">
        <v>0</v>
      </c>
      <c r="Z38" s="18"/>
      <c r="AA38" s="24">
        <v>4659</v>
      </c>
      <c r="AB38" s="24">
        <v>19202</v>
      </c>
      <c r="AC38" s="24">
        <v>23861</v>
      </c>
    </row>
    <row r="39" spans="2:29" ht="21.75" customHeight="1">
      <c r="B39" s="79">
        <v>33</v>
      </c>
      <c r="C39" s="11">
        <v>32</v>
      </c>
      <c r="D39" s="13" t="s">
        <v>136</v>
      </c>
      <c r="E39" s="13" t="s">
        <v>137</v>
      </c>
      <c r="F39" s="13" t="s">
        <v>54</v>
      </c>
      <c r="G39" s="13" t="s">
        <v>138</v>
      </c>
      <c r="H39" s="13">
        <v>1931</v>
      </c>
      <c r="I39" s="12" t="s">
        <v>56</v>
      </c>
      <c r="J39" s="34" t="s">
        <v>42</v>
      </c>
      <c r="K39" s="34" t="s">
        <v>42</v>
      </c>
      <c r="L39" s="34" t="s">
        <v>42</v>
      </c>
      <c r="M39" s="18">
        <v>114</v>
      </c>
      <c r="N39" s="19">
        <v>41</v>
      </c>
      <c r="O39" s="19">
        <v>3993</v>
      </c>
      <c r="P39" s="18">
        <v>199</v>
      </c>
      <c r="Q39" s="18">
        <v>0</v>
      </c>
      <c r="R39" s="18">
        <v>0</v>
      </c>
      <c r="S39" s="18">
        <v>100</v>
      </c>
      <c r="T39" s="18">
        <v>0</v>
      </c>
      <c r="U39" s="18">
        <v>128</v>
      </c>
      <c r="V39" s="18">
        <v>822</v>
      </c>
      <c r="W39" s="18">
        <v>18723</v>
      </c>
      <c r="X39" s="18">
        <v>0</v>
      </c>
      <c r="Y39" s="18">
        <v>0</v>
      </c>
      <c r="Z39" s="18"/>
      <c r="AA39" s="24">
        <v>4447</v>
      </c>
      <c r="AB39" s="24">
        <v>19673</v>
      </c>
      <c r="AC39" s="24">
        <v>24120</v>
      </c>
    </row>
    <row r="40" spans="2:29" ht="21.75" customHeight="1">
      <c r="B40" s="79">
        <v>34</v>
      </c>
      <c r="C40" s="11">
        <v>65</v>
      </c>
      <c r="D40" s="12" t="s">
        <v>122</v>
      </c>
      <c r="E40" s="12" t="s">
        <v>123</v>
      </c>
      <c r="F40" s="12" t="s">
        <v>39</v>
      </c>
      <c r="G40" s="13" t="s">
        <v>124</v>
      </c>
      <c r="H40" s="12">
        <v>1958</v>
      </c>
      <c r="I40" s="12" t="s">
        <v>56</v>
      </c>
      <c r="J40" s="35"/>
      <c r="K40" s="35"/>
      <c r="L40" s="35"/>
      <c r="M40" s="18">
        <v>190</v>
      </c>
      <c r="N40" s="19">
        <v>293</v>
      </c>
      <c r="O40" s="19">
        <v>3993</v>
      </c>
      <c r="P40" s="18">
        <v>199</v>
      </c>
      <c r="Q40" s="18">
        <v>0</v>
      </c>
      <c r="R40" s="18">
        <v>0</v>
      </c>
      <c r="S40" s="18">
        <v>100</v>
      </c>
      <c r="T40" s="18">
        <v>0</v>
      </c>
      <c r="U40" s="18">
        <v>429</v>
      </c>
      <c r="V40" s="18">
        <v>268</v>
      </c>
      <c r="W40" s="18">
        <v>18723</v>
      </c>
      <c r="X40" s="18">
        <v>0</v>
      </c>
      <c r="Y40" s="18">
        <v>0</v>
      </c>
      <c r="Z40" s="18"/>
      <c r="AA40" s="24">
        <v>4775</v>
      </c>
      <c r="AB40" s="24">
        <v>19420</v>
      </c>
      <c r="AC40" s="24">
        <v>24195</v>
      </c>
    </row>
    <row r="41" spans="1:29" ht="21.75" customHeight="1">
      <c r="A41" s="31">
        <v>7</v>
      </c>
      <c r="B41" s="79">
        <v>35</v>
      </c>
      <c r="C41" s="11">
        <v>28</v>
      </c>
      <c r="D41" s="12" t="s">
        <v>139</v>
      </c>
      <c r="E41" s="12" t="s">
        <v>140</v>
      </c>
      <c r="F41" s="13" t="s">
        <v>54</v>
      </c>
      <c r="G41" s="13" t="s">
        <v>141</v>
      </c>
      <c r="H41" s="12">
        <v>1925</v>
      </c>
      <c r="I41" s="12" t="s">
        <v>56</v>
      </c>
      <c r="J41" s="34" t="s">
        <v>42</v>
      </c>
      <c r="K41" s="34" t="s">
        <v>42</v>
      </c>
      <c r="L41" s="34" t="s">
        <v>42</v>
      </c>
      <c r="M41" s="18">
        <v>384</v>
      </c>
      <c r="N41" s="19">
        <v>656</v>
      </c>
      <c r="O41" s="19">
        <v>3993</v>
      </c>
      <c r="P41" s="18">
        <v>199</v>
      </c>
      <c r="Q41" s="18">
        <v>0</v>
      </c>
      <c r="R41" s="18">
        <v>0</v>
      </c>
      <c r="S41" s="18">
        <v>100</v>
      </c>
      <c r="T41" s="18">
        <v>0</v>
      </c>
      <c r="U41" s="18">
        <v>471</v>
      </c>
      <c r="V41" s="18">
        <v>366</v>
      </c>
      <c r="W41" s="18">
        <v>18723</v>
      </c>
      <c r="X41" s="18">
        <v>0</v>
      </c>
      <c r="Y41" s="18">
        <v>0</v>
      </c>
      <c r="Z41" s="18"/>
      <c r="AA41" s="24">
        <v>5332</v>
      </c>
      <c r="AB41" s="24">
        <v>19560</v>
      </c>
      <c r="AC41" s="24">
        <v>24892</v>
      </c>
    </row>
    <row r="42" spans="2:29" ht="21.75" customHeight="1">
      <c r="B42" s="79"/>
      <c r="C42" s="11">
        <v>5</v>
      </c>
      <c r="D42" s="12" t="s">
        <v>92</v>
      </c>
      <c r="E42" s="76" t="s">
        <v>93</v>
      </c>
      <c r="F42" s="13" t="s">
        <v>39</v>
      </c>
      <c r="G42" s="13" t="s">
        <v>94</v>
      </c>
      <c r="H42" s="12">
        <v>1930</v>
      </c>
      <c r="I42" s="12" t="s">
        <v>41</v>
      </c>
      <c r="J42" s="34" t="s">
        <v>95</v>
      </c>
      <c r="K42" s="34"/>
      <c r="L42" s="34"/>
      <c r="M42" s="18" t="s">
        <v>96</v>
      </c>
      <c r="N42" s="18" t="s">
        <v>96</v>
      </c>
      <c r="O42" s="18" t="s">
        <v>96</v>
      </c>
      <c r="P42" s="18" t="s">
        <v>96</v>
      </c>
      <c r="Q42" s="18">
        <v>0</v>
      </c>
      <c r="R42" s="18">
        <v>0</v>
      </c>
      <c r="S42" s="18">
        <v>100</v>
      </c>
      <c r="T42" s="18">
        <v>0</v>
      </c>
      <c r="U42" s="18">
        <v>138</v>
      </c>
      <c r="V42" s="18">
        <v>24.00000000000009</v>
      </c>
      <c r="W42" s="18">
        <v>321.19999999949636</v>
      </c>
      <c r="X42" s="18">
        <v>0</v>
      </c>
      <c r="Y42" s="18">
        <v>0</v>
      </c>
      <c r="Z42" s="18"/>
      <c r="AA42" s="24" t="s">
        <v>96</v>
      </c>
      <c r="AB42" s="24">
        <v>483.1999999994964</v>
      </c>
      <c r="AC42" s="24" t="s">
        <v>96</v>
      </c>
    </row>
    <row r="43" spans="2:29" ht="21.75" customHeight="1">
      <c r="B43" s="79"/>
      <c r="C43" s="11">
        <v>16</v>
      </c>
      <c r="D43" s="12" t="s">
        <v>142</v>
      </c>
      <c r="E43" s="12" t="s">
        <v>143</v>
      </c>
      <c r="F43" s="13" t="s">
        <v>39</v>
      </c>
      <c r="G43" s="13" t="s">
        <v>144</v>
      </c>
      <c r="H43" s="12">
        <v>1961</v>
      </c>
      <c r="I43" s="12" t="s">
        <v>41</v>
      </c>
      <c r="J43" s="34" t="s">
        <v>42</v>
      </c>
      <c r="K43" s="34" t="s">
        <v>42</v>
      </c>
      <c r="L43" s="34" t="s">
        <v>42</v>
      </c>
      <c r="M43" s="18">
        <v>1500</v>
      </c>
      <c r="N43" s="19">
        <v>1300</v>
      </c>
      <c r="O43" s="19" t="s">
        <v>96</v>
      </c>
      <c r="P43" s="18">
        <v>199</v>
      </c>
      <c r="Q43" s="18">
        <v>0</v>
      </c>
      <c r="R43" s="18">
        <v>0</v>
      </c>
      <c r="S43" s="18">
        <v>100</v>
      </c>
      <c r="T43" s="18">
        <v>0</v>
      </c>
      <c r="U43" s="18" t="s">
        <v>96</v>
      </c>
      <c r="V43" s="18" t="s">
        <v>96</v>
      </c>
      <c r="W43" s="18" t="s">
        <v>96</v>
      </c>
      <c r="X43" s="18">
        <v>0</v>
      </c>
      <c r="Y43" s="18">
        <v>0</v>
      </c>
      <c r="Z43" s="18"/>
      <c r="AA43" s="24" t="s">
        <v>96</v>
      </c>
      <c r="AB43" s="24" t="s">
        <v>96</v>
      </c>
      <c r="AC43" s="24" t="s">
        <v>96</v>
      </c>
    </row>
    <row r="44" spans="1:29" ht="21.75" customHeight="1">
      <c r="A44" s="31">
        <v>2</v>
      </c>
      <c r="B44" s="79"/>
      <c r="C44" s="11">
        <v>45</v>
      </c>
      <c r="D44" s="13" t="s">
        <v>148</v>
      </c>
      <c r="E44" s="13" t="s">
        <v>149</v>
      </c>
      <c r="F44" s="12" t="s">
        <v>39</v>
      </c>
      <c r="G44" s="13" t="s">
        <v>99</v>
      </c>
      <c r="H44" s="13">
        <v>1950</v>
      </c>
      <c r="I44" s="12" t="s">
        <v>56</v>
      </c>
      <c r="J44" s="34"/>
      <c r="K44" s="34"/>
      <c r="L44" s="34"/>
      <c r="M44" s="18">
        <v>1500</v>
      </c>
      <c r="N44" s="19">
        <v>1300</v>
      </c>
      <c r="O44" s="19" t="s">
        <v>96</v>
      </c>
      <c r="P44" s="18">
        <v>199</v>
      </c>
      <c r="Q44" s="18">
        <v>0</v>
      </c>
      <c r="R44" s="18">
        <v>0</v>
      </c>
      <c r="S44" s="18">
        <v>100</v>
      </c>
      <c r="T44" s="18">
        <v>0</v>
      </c>
      <c r="U44" s="18" t="s">
        <v>96</v>
      </c>
      <c r="V44" s="18" t="s">
        <v>96</v>
      </c>
      <c r="W44" s="18" t="s">
        <v>96</v>
      </c>
      <c r="X44" s="18">
        <v>0</v>
      </c>
      <c r="Y44" s="18">
        <v>0</v>
      </c>
      <c r="Z44" s="18"/>
      <c r="AA44" s="24" t="s">
        <v>96</v>
      </c>
      <c r="AB44" s="24" t="s">
        <v>96</v>
      </c>
      <c r="AC44" s="24" t="s">
        <v>96</v>
      </c>
    </row>
    <row r="45" spans="1:29" ht="21.75" customHeight="1">
      <c r="A45" s="31">
        <v>15</v>
      </c>
      <c r="B45" s="79"/>
      <c r="C45" s="12">
        <v>74</v>
      </c>
      <c r="D45" s="12" t="s">
        <v>188</v>
      </c>
      <c r="E45" s="12"/>
      <c r="F45" s="12" t="s">
        <v>39</v>
      </c>
      <c r="G45" s="12" t="s">
        <v>189</v>
      </c>
      <c r="H45" s="12">
        <v>1967</v>
      </c>
      <c r="I45" s="12" t="s">
        <v>56</v>
      </c>
      <c r="J45" s="35"/>
      <c r="K45" s="35"/>
      <c r="L45" s="35"/>
      <c r="M45" s="18">
        <v>258</v>
      </c>
      <c r="N45" s="19">
        <v>96.00000000000013</v>
      </c>
      <c r="O45" s="19">
        <v>443.49999999990786</v>
      </c>
      <c r="P45" s="18">
        <v>199</v>
      </c>
      <c r="Q45" s="18">
        <v>0</v>
      </c>
      <c r="R45" s="18">
        <v>0</v>
      </c>
      <c r="S45" s="18">
        <v>100</v>
      </c>
      <c r="T45" s="18">
        <v>0</v>
      </c>
      <c r="U45" s="18" t="s">
        <v>96</v>
      </c>
      <c r="V45" s="18" t="s">
        <v>96</v>
      </c>
      <c r="W45" s="18" t="s">
        <v>96</v>
      </c>
      <c r="X45" s="18">
        <v>0</v>
      </c>
      <c r="Y45" s="18">
        <v>0</v>
      </c>
      <c r="Z45" s="18"/>
      <c r="AA45" s="24">
        <v>1096.499999999908</v>
      </c>
      <c r="AB45" s="24" t="s">
        <v>96</v>
      </c>
      <c r="AC45" s="24" t="s">
        <v>96</v>
      </c>
    </row>
    <row r="46" spans="2:29" ht="20.25" customHeight="1">
      <c r="B46" s="79"/>
      <c r="C46" s="11">
        <v>81</v>
      </c>
      <c r="D46" s="12" t="s">
        <v>161</v>
      </c>
      <c r="E46" s="12" t="s">
        <v>162</v>
      </c>
      <c r="F46" s="13" t="s">
        <v>39</v>
      </c>
      <c r="G46" s="13" t="s">
        <v>163</v>
      </c>
      <c r="H46" s="12">
        <v>1978</v>
      </c>
      <c r="I46" s="12" t="s">
        <v>56</v>
      </c>
      <c r="J46" s="35"/>
      <c r="K46" s="35"/>
      <c r="L46" s="35"/>
      <c r="M46" s="18">
        <v>195</v>
      </c>
      <c r="N46" s="19">
        <v>214</v>
      </c>
      <c r="O46" s="19">
        <v>1237.5999999999542</v>
      </c>
      <c r="P46" s="18">
        <v>42.00000000000021</v>
      </c>
      <c r="Q46" s="18">
        <v>0</v>
      </c>
      <c r="R46" s="18">
        <v>0</v>
      </c>
      <c r="S46" s="18">
        <v>0</v>
      </c>
      <c r="T46" s="18">
        <v>0</v>
      </c>
      <c r="U46" s="18">
        <v>487</v>
      </c>
      <c r="V46" s="18">
        <v>13.000000000000156</v>
      </c>
      <c r="W46" s="18" t="s">
        <v>96</v>
      </c>
      <c r="X46" s="18">
        <v>0</v>
      </c>
      <c r="Y46" s="18">
        <v>0</v>
      </c>
      <c r="Z46" s="18"/>
      <c r="AA46" s="24">
        <v>1688.5999999999544</v>
      </c>
      <c r="AB46" s="24" t="s">
        <v>96</v>
      </c>
      <c r="AC46" s="24" t="s">
        <v>96</v>
      </c>
    </row>
    <row r="47" ht="12.75">
      <c r="M47" s="39"/>
    </row>
  </sheetData>
  <sheetProtection password="CC37" sheet="1" objects="1" selectLockedCells="1" selectUnlockedCells="1"/>
  <mergeCells count="32">
    <mergeCell ref="Z4:Z6"/>
    <mergeCell ref="AA4:AA6"/>
    <mergeCell ref="AC4:AC6"/>
    <mergeCell ref="R4:R6"/>
    <mergeCell ref="S4:S6"/>
    <mergeCell ref="T4:T6"/>
    <mergeCell ref="AB4:AB6"/>
    <mergeCell ref="V5:V6"/>
    <mergeCell ref="W5:W6"/>
    <mergeCell ref="U5:U6"/>
    <mergeCell ref="X4:X6"/>
    <mergeCell ref="Y4:Y6"/>
    <mergeCell ref="L4:L6"/>
    <mergeCell ref="Q4:Q6"/>
    <mergeCell ref="N5:N6"/>
    <mergeCell ref="M5:M6"/>
    <mergeCell ref="P5:P6"/>
    <mergeCell ref="O5:O6"/>
    <mergeCell ref="H4:H6"/>
    <mergeCell ref="I4:I6"/>
    <mergeCell ref="J4:J6"/>
    <mergeCell ref="K4:K6"/>
    <mergeCell ref="A1:AA1"/>
    <mergeCell ref="M2:T3"/>
    <mergeCell ref="U2:Z3"/>
    <mergeCell ref="A4:A6"/>
    <mergeCell ref="B4:B6"/>
    <mergeCell ref="C4:C6"/>
    <mergeCell ref="D4:D6"/>
    <mergeCell ref="E4:E6"/>
    <mergeCell ref="F4:F6"/>
    <mergeCell ref="G4:G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C16"/>
  <sheetViews>
    <sheetView zoomScale="70" zoomScaleNormal="70" workbookViewId="0" topLeftCell="A1">
      <pane xSplit="8" ySplit="6" topLeftCell="Q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R24" sqref="R24"/>
    </sheetView>
  </sheetViews>
  <sheetFormatPr defaultColWidth="9.140625" defaultRowHeight="12.75"/>
  <cols>
    <col min="1" max="1" width="4.421875" style="32" hidden="1" customWidth="1"/>
    <col min="2" max="2" width="5.8515625" style="64" customWidth="1"/>
    <col min="3" max="3" width="6.140625" style="36" customWidth="1"/>
    <col min="4" max="4" width="30.28125" style="36" customWidth="1"/>
    <col min="5" max="5" width="26.28125" style="36" customWidth="1"/>
    <col min="6" max="6" width="8.00390625" style="36" customWidth="1"/>
    <col min="7" max="7" width="27.57421875" style="36" customWidth="1"/>
    <col min="8" max="9" width="6.28125" style="36" customWidth="1"/>
    <col min="10" max="12" width="6.28125" style="36" hidden="1" customWidth="1"/>
    <col min="13" max="13" width="10.140625" style="40" customWidth="1"/>
    <col min="14" max="14" width="11.28125" style="9" customWidth="1"/>
    <col min="15" max="15" width="12.421875" style="9" customWidth="1"/>
    <col min="16" max="16" width="10.00390625" style="9" customWidth="1"/>
    <col min="17" max="17" width="7.57421875" style="9" customWidth="1"/>
    <col min="18" max="18" width="7.7109375" style="9" customWidth="1"/>
    <col min="19" max="19" width="7.140625" style="9" customWidth="1"/>
    <col min="20" max="20" width="11.8515625" style="9" customWidth="1"/>
    <col min="21" max="22" width="10.00390625" style="9" customWidth="1"/>
    <col min="23" max="23" width="16.140625" style="9" customWidth="1"/>
    <col min="24" max="24" width="6.7109375" style="9" customWidth="1"/>
    <col min="25" max="25" width="6.28125" style="9" customWidth="1"/>
    <col min="26" max="26" width="11.8515625" style="9" customWidth="1"/>
    <col min="27" max="29" width="10.28125" style="9" customWidth="1"/>
    <col min="30" max="30" width="13.28125" style="9" customWidth="1"/>
    <col min="31" max="31" width="12.140625" style="9" customWidth="1"/>
    <col min="32" max="32" width="13.28125" style="9" customWidth="1"/>
    <col min="33" max="33" width="7.7109375" style="9" customWidth="1"/>
    <col min="34" max="34" width="7.8515625" style="9" customWidth="1"/>
    <col min="35" max="35" width="9.140625" style="9" customWidth="1"/>
    <col min="36" max="36" width="12.00390625" style="9" customWidth="1"/>
    <col min="37" max="37" width="12.140625" style="9" customWidth="1"/>
    <col min="38" max="38" width="9.140625" style="9" customWidth="1"/>
    <col min="39" max="39" width="10.00390625" style="9" customWidth="1"/>
    <col min="40" max="40" width="10.140625" style="9" customWidth="1"/>
    <col min="41" max="41" width="8.57421875" style="9" customWidth="1"/>
    <col min="42" max="42" width="12.421875" style="9" customWidth="1"/>
    <col min="43" max="43" width="11.00390625" style="9" customWidth="1"/>
    <col min="44" max="44" width="9.140625" style="9" customWidth="1"/>
    <col min="45" max="45" width="11.421875" style="9" customWidth="1"/>
    <col min="46" max="16384" width="9.140625" style="9" customWidth="1"/>
  </cols>
  <sheetData>
    <row r="1" spans="1:29" s="2" customFormat="1" ht="36.75" customHeight="1">
      <c r="A1" s="174" t="s">
        <v>195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"/>
      <c r="AC1" s="1"/>
    </row>
    <row r="2" spans="1:29" s="2" customFormat="1" ht="12.75" customHeight="1">
      <c r="A2" s="4"/>
      <c r="B2" s="77"/>
      <c r="C2" s="5"/>
      <c r="D2" s="5"/>
      <c r="E2" s="5"/>
      <c r="F2" s="5"/>
      <c r="G2" s="5"/>
      <c r="H2" s="5"/>
      <c r="I2" s="5"/>
      <c r="J2" s="5"/>
      <c r="K2" s="5"/>
      <c r="L2" s="5"/>
      <c r="M2" s="244">
        <v>40054</v>
      </c>
      <c r="N2" s="244"/>
      <c r="O2" s="244"/>
      <c r="P2" s="244"/>
      <c r="Q2" s="244"/>
      <c r="R2" s="244"/>
      <c r="S2" s="244"/>
      <c r="T2" s="244"/>
      <c r="U2" s="246">
        <v>40055</v>
      </c>
      <c r="V2" s="246"/>
      <c r="W2" s="246"/>
      <c r="X2" s="246"/>
      <c r="Y2" s="246"/>
      <c r="Z2" s="246"/>
      <c r="AA2" s="73"/>
      <c r="AB2" s="74"/>
      <c r="AC2" s="74"/>
    </row>
    <row r="3" spans="1:29" s="2" customFormat="1" ht="12.75" customHeight="1" thickBot="1">
      <c r="A3" s="6"/>
      <c r="B3" s="78"/>
      <c r="C3" s="7"/>
      <c r="D3" s="7"/>
      <c r="E3" s="7"/>
      <c r="F3" s="7"/>
      <c r="G3" s="7"/>
      <c r="H3" s="7"/>
      <c r="I3" s="7"/>
      <c r="J3" s="7"/>
      <c r="K3" s="7"/>
      <c r="L3" s="7"/>
      <c r="M3" s="245"/>
      <c r="N3" s="245"/>
      <c r="O3" s="245"/>
      <c r="P3" s="245"/>
      <c r="Q3" s="245"/>
      <c r="R3" s="245"/>
      <c r="S3" s="245"/>
      <c r="T3" s="245"/>
      <c r="U3" s="247"/>
      <c r="V3" s="247"/>
      <c r="W3" s="247"/>
      <c r="X3" s="247"/>
      <c r="Y3" s="247"/>
      <c r="Z3" s="247"/>
      <c r="AA3" s="75"/>
      <c r="AB3" s="74"/>
      <c r="AC3" s="74"/>
    </row>
    <row r="4" spans="1:29" ht="15.75" customHeight="1">
      <c r="A4" s="179" t="s">
        <v>0</v>
      </c>
      <c r="B4" s="248" t="s">
        <v>0</v>
      </c>
      <c r="C4" s="185" t="s">
        <v>1</v>
      </c>
      <c r="D4" s="188" t="s">
        <v>2</v>
      </c>
      <c r="E4" s="188" t="s">
        <v>3</v>
      </c>
      <c r="F4" s="188" t="s">
        <v>4</v>
      </c>
      <c r="G4" s="188" t="s">
        <v>5</v>
      </c>
      <c r="H4" s="191" t="s">
        <v>6</v>
      </c>
      <c r="I4" s="172" t="s">
        <v>7</v>
      </c>
      <c r="J4" s="172" t="s">
        <v>8</v>
      </c>
      <c r="K4" s="172" t="s">
        <v>9</v>
      </c>
      <c r="L4" s="172" t="s">
        <v>10</v>
      </c>
      <c r="M4" s="8" t="s">
        <v>190</v>
      </c>
      <c r="N4" s="8" t="s">
        <v>190</v>
      </c>
      <c r="O4" s="8" t="s">
        <v>191</v>
      </c>
      <c r="P4" s="8" t="s">
        <v>190</v>
      </c>
      <c r="Q4" s="154" t="s">
        <v>21</v>
      </c>
      <c r="R4" s="154" t="s">
        <v>22</v>
      </c>
      <c r="S4" s="154" t="s">
        <v>23</v>
      </c>
      <c r="T4" s="157" t="s">
        <v>24</v>
      </c>
      <c r="U4" s="8" t="s">
        <v>190</v>
      </c>
      <c r="V4" s="8" t="s">
        <v>190</v>
      </c>
      <c r="W4" s="8" t="s">
        <v>192</v>
      </c>
      <c r="X4" s="154" t="s">
        <v>21</v>
      </c>
      <c r="Y4" s="154" t="s">
        <v>23</v>
      </c>
      <c r="Z4" s="157" t="s">
        <v>24</v>
      </c>
      <c r="AA4" s="169" t="s">
        <v>29</v>
      </c>
      <c r="AB4" s="169" t="s">
        <v>30</v>
      </c>
      <c r="AC4" s="169" t="s">
        <v>31</v>
      </c>
    </row>
    <row r="5" spans="1:29" ht="15.75" customHeight="1">
      <c r="A5" s="180"/>
      <c r="B5" s="249"/>
      <c r="C5" s="186"/>
      <c r="D5" s="189"/>
      <c r="E5" s="189"/>
      <c r="F5" s="189"/>
      <c r="G5" s="189"/>
      <c r="H5" s="192"/>
      <c r="I5" s="173"/>
      <c r="J5" s="173"/>
      <c r="K5" s="173"/>
      <c r="L5" s="173"/>
      <c r="M5" s="167" t="s">
        <v>34</v>
      </c>
      <c r="N5" s="167" t="s">
        <v>34</v>
      </c>
      <c r="O5" s="167" t="s">
        <v>34</v>
      </c>
      <c r="P5" s="167" t="s">
        <v>34</v>
      </c>
      <c r="Q5" s="155"/>
      <c r="R5" s="155"/>
      <c r="S5" s="155"/>
      <c r="T5" s="158"/>
      <c r="U5" s="167" t="s">
        <v>34</v>
      </c>
      <c r="V5" s="167" t="s">
        <v>34</v>
      </c>
      <c r="W5" s="167" t="s">
        <v>34</v>
      </c>
      <c r="X5" s="155"/>
      <c r="Y5" s="155"/>
      <c r="Z5" s="158"/>
      <c r="AA5" s="170"/>
      <c r="AB5" s="170"/>
      <c r="AC5" s="170"/>
    </row>
    <row r="6" spans="1:29" ht="16.5" customHeight="1">
      <c r="A6" s="181"/>
      <c r="B6" s="250"/>
      <c r="C6" s="187"/>
      <c r="D6" s="190"/>
      <c r="E6" s="190"/>
      <c r="F6" s="190"/>
      <c r="G6" s="190"/>
      <c r="H6" s="193"/>
      <c r="I6" s="173"/>
      <c r="J6" s="173"/>
      <c r="K6" s="173"/>
      <c r="L6" s="173"/>
      <c r="M6" s="168"/>
      <c r="N6" s="168"/>
      <c r="O6" s="168"/>
      <c r="P6" s="168"/>
      <c r="Q6" s="156"/>
      <c r="R6" s="156"/>
      <c r="S6" s="156"/>
      <c r="T6" s="159"/>
      <c r="U6" s="168"/>
      <c r="V6" s="168"/>
      <c r="W6" s="168"/>
      <c r="X6" s="156"/>
      <c r="Y6" s="156"/>
      <c r="Z6" s="159"/>
      <c r="AA6" s="170"/>
      <c r="AB6" s="170"/>
      <c r="AC6" s="170"/>
    </row>
    <row r="7" spans="2:29" ht="21.75" customHeight="1">
      <c r="B7" s="79">
        <v>1</v>
      </c>
      <c r="C7" s="11">
        <v>4</v>
      </c>
      <c r="D7" s="12" t="s">
        <v>38</v>
      </c>
      <c r="E7" s="12" t="s">
        <v>201</v>
      </c>
      <c r="F7" s="13" t="s">
        <v>39</v>
      </c>
      <c r="G7" s="13" t="s">
        <v>40</v>
      </c>
      <c r="H7" s="12">
        <v>1972</v>
      </c>
      <c r="I7" s="12" t="s">
        <v>41</v>
      </c>
      <c r="J7" s="34" t="s">
        <v>42</v>
      </c>
      <c r="K7" s="34" t="s">
        <v>42</v>
      </c>
      <c r="L7" s="34" t="s">
        <v>42</v>
      </c>
      <c r="M7" s="18">
        <v>7.000000000000192</v>
      </c>
      <c r="N7" s="19">
        <v>18.999999999999886</v>
      </c>
      <c r="O7" s="19">
        <v>55.09999999976145</v>
      </c>
      <c r="P7" s="18">
        <v>27.00000000000007</v>
      </c>
      <c r="Q7" s="18">
        <v>0</v>
      </c>
      <c r="R7" s="18">
        <v>0</v>
      </c>
      <c r="S7" s="18">
        <v>0</v>
      </c>
      <c r="T7" s="18">
        <v>0</v>
      </c>
      <c r="U7" s="18">
        <v>15.000000000000144</v>
      </c>
      <c r="V7" s="18">
        <v>14.00000000000015</v>
      </c>
      <c r="W7" s="18">
        <v>10.29999999967779</v>
      </c>
      <c r="X7" s="18">
        <v>0</v>
      </c>
      <c r="Y7" s="18">
        <v>0</v>
      </c>
      <c r="Z7" s="18"/>
      <c r="AA7" s="24">
        <v>108.09999999976161</v>
      </c>
      <c r="AB7" s="24">
        <v>39.29999999967808</v>
      </c>
      <c r="AC7" s="24">
        <v>147.39999999943967</v>
      </c>
    </row>
    <row r="8" spans="2:29" ht="21.75" customHeight="1">
      <c r="B8" s="79">
        <v>2</v>
      </c>
      <c r="C8" s="11">
        <v>2</v>
      </c>
      <c r="D8" s="12" t="s">
        <v>60</v>
      </c>
      <c r="E8" s="12" t="s">
        <v>61</v>
      </c>
      <c r="F8" s="13" t="s">
        <v>39</v>
      </c>
      <c r="G8" s="13" t="s">
        <v>62</v>
      </c>
      <c r="H8" s="12">
        <v>1958</v>
      </c>
      <c r="I8" s="12" t="s">
        <v>41</v>
      </c>
      <c r="J8" s="34" t="s">
        <v>42</v>
      </c>
      <c r="K8" s="34"/>
      <c r="L8" s="34"/>
      <c r="M8" s="18">
        <v>69.99999999999982</v>
      </c>
      <c r="N8" s="19">
        <v>26.999999999999837</v>
      </c>
      <c r="O8" s="19">
        <v>62.89999999957274</v>
      </c>
      <c r="P8" s="18">
        <v>13.000000000000156</v>
      </c>
      <c r="Q8" s="18">
        <v>0</v>
      </c>
      <c r="R8" s="18">
        <v>0</v>
      </c>
      <c r="S8" s="18">
        <v>0</v>
      </c>
      <c r="T8" s="18">
        <v>0</v>
      </c>
      <c r="U8" s="18">
        <v>35</v>
      </c>
      <c r="V8" s="18">
        <v>44</v>
      </c>
      <c r="W8" s="18">
        <v>1.1999999997980293</v>
      </c>
      <c r="X8" s="18">
        <v>0</v>
      </c>
      <c r="Y8" s="18">
        <v>0</v>
      </c>
      <c r="Z8" s="18"/>
      <c r="AA8" s="24">
        <v>172.89999999957257</v>
      </c>
      <c r="AB8" s="24">
        <v>80.19999999979802</v>
      </c>
      <c r="AC8" s="24">
        <v>253.0999999993706</v>
      </c>
    </row>
    <row r="9" spans="2:29" ht="21.75" customHeight="1">
      <c r="B9" s="79">
        <v>3</v>
      </c>
      <c r="C9" s="11">
        <v>3</v>
      </c>
      <c r="D9" s="12" t="s">
        <v>44</v>
      </c>
      <c r="E9" s="12"/>
      <c r="F9" s="13" t="s">
        <v>39</v>
      </c>
      <c r="G9" s="13" t="s">
        <v>45</v>
      </c>
      <c r="H9" s="12">
        <v>1950</v>
      </c>
      <c r="I9" s="12" t="s">
        <v>41</v>
      </c>
      <c r="J9" s="34" t="s">
        <v>42</v>
      </c>
      <c r="K9" s="34" t="s">
        <v>42</v>
      </c>
      <c r="L9" s="34" t="s">
        <v>42</v>
      </c>
      <c r="M9" s="18">
        <v>49.00000000000017</v>
      </c>
      <c r="N9" s="19">
        <v>33.999999999999794</v>
      </c>
      <c r="O9" s="19">
        <v>110.20000000000252</v>
      </c>
      <c r="P9" s="18">
        <v>32</v>
      </c>
      <c r="Q9" s="18">
        <v>0</v>
      </c>
      <c r="R9" s="18">
        <v>0</v>
      </c>
      <c r="S9" s="18">
        <v>0</v>
      </c>
      <c r="T9" s="18">
        <v>0</v>
      </c>
      <c r="U9" s="18">
        <v>25.999999999999844</v>
      </c>
      <c r="V9" s="18">
        <v>49.00000000000017</v>
      </c>
      <c r="W9" s="18">
        <v>73.50000000009183</v>
      </c>
      <c r="X9" s="18">
        <v>0</v>
      </c>
      <c r="Y9" s="18">
        <v>0</v>
      </c>
      <c r="Z9" s="18"/>
      <c r="AA9" s="24">
        <v>225.2000000000025</v>
      </c>
      <c r="AB9" s="24">
        <v>148.50000000009186</v>
      </c>
      <c r="AC9" s="24">
        <v>373.70000000009435</v>
      </c>
    </row>
    <row r="10" spans="1:29" ht="21.75" customHeight="1">
      <c r="A10" s="31">
        <v>7</v>
      </c>
      <c r="B10" s="79">
        <v>4</v>
      </c>
      <c r="C10" s="11">
        <v>13</v>
      </c>
      <c r="D10" s="12" t="s">
        <v>57</v>
      </c>
      <c r="E10" s="12"/>
      <c r="F10" s="12" t="s">
        <v>58</v>
      </c>
      <c r="G10" s="12" t="s">
        <v>59</v>
      </c>
      <c r="H10" s="12">
        <v>1984</v>
      </c>
      <c r="I10" s="12" t="s">
        <v>41</v>
      </c>
      <c r="J10" s="34" t="s">
        <v>42</v>
      </c>
      <c r="K10" s="34" t="s">
        <v>42</v>
      </c>
      <c r="L10" s="34" t="s">
        <v>42</v>
      </c>
      <c r="M10" s="18">
        <v>66.99999999999983</v>
      </c>
      <c r="N10" s="19">
        <v>104</v>
      </c>
      <c r="O10" s="19">
        <v>221.09999999988972</v>
      </c>
      <c r="P10" s="18">
        <v>32</v>
      </c>
      <c r="Q10" s="18">
        <v>0</v>
      </c>
      <c r="R10" s="18">
        <v>0</v>
      </c>
      <c r="S10" s="18">
        <v>0</v>
      </c>
      <c r="T10" s="18">
        <v>0</v>
      </c>
      <c r="U10" s="18">
        <v>99.99999999999986</v>
      </c>
      <c r="V10" s="18">
        <v>27.99999999999983</v>
      </c>
      <c r="W10" s="18">
        <v>10.600000000039467</v>
      </c>
      <c r="X10" s="18">
        <v>0</v>
      </c>
      <c r="Y10" s="18">
        <v>0</v>
      </c>
      <c r="Z10" s="18"/>
      <c r="AA10" s="24">
        <v>424.0999999998895</v>
      </c>
      <c r="AB10" s="24">
        <v>138.60000000003916</v>
      </c>
      <c r="AC10" s="24">
        <v>562.6999999999287</v>
      </c>
    </row>
    <row r="11" spans="2:29" ht="21.75" customHeight="1">
      <c r="B11" s="79">
        <v>5</v>
      </c>
      <c r="C11" s="11">
        <v>14</v>
      </c>
      <c r="D11" s="12" t="s">
        <v>46</v>
      </c>
      <c r="E11" s="76" t="s">
        <v>47</v>
      </c>
      <c r="F11" s="12" t="s">
        <v>39</v>
      </c>
      <c r="G11" s="13" t="s">
        <v>48</v>
      </c>
      <c r="H11" s="12">
        <v>1941</v>
      </c>
      <c r="I11" s="12" t="s">
        <v>41</v>
      </c>
      <c r="J11" s="34" t="s">
        <v>42</v>
      </c>
      <c r="K11" s="34" t="s">
        <v>42</v>
      </c>
      <c r="L11" s="34" t="s">
        <v>42</v>
      </c>
      <c r="M11" s="18">
        <v>190</v>
      </c>
      <c r="N11" s="19">
        <v>34</v>
      </c>
      <c r="O11" s="19">
        <v>186.89999999942586</v>
      </c>
      <c r="P11" s="18">
        <v>9.99999999999994</v>
      </c>
      <c r="Q11" s="18">
        <v>0</v>
      </c>
      <c r="R11" s="18">
        <v>0</v>
      </c>
      <c r="S11" s="18">
        <v>0</v>
      </c>
      <c r="T11" s="18">
        <v>0</v>
      </c>
      <c r="U11" s="18">
        <v>92.00000000000014</v>
      </c>
      <c r="V11" s="18">
        <v>17.999999999999655</v>
      </c>
      <c r="W11" s="18">
        <v>85.09999999974815</v>
      </c>
      <c r="X11" s="18">
        <v>0</v>
      </c>
      <c r="Y11" s="18">
        <v>0</v>
      </c>
      <c r="Z11" s="18"/>
      <c r="AA11" s="24">
        <v>420.8999999994258</v>
      </c>
      <c r="AB11" s="24">
        <v>195.09999999974795</v>
      </c>
      <c r="AC11" s="24">
        <v>615.9999999991737</v>
      </c>
    </row>
    <row r="12" spans="2:29" ht="21.75" customHeight="1">
      <c r="B12" s="79">
        <v>6</v>
      </c>
      <c r="C12" s="11">
        <v>20</v>
      </c>
      <c r="D12" s="12" t="s">
        <v>49</v>
      </c>
      <c r="E12" s="12" t="s">
        <v>50</v>
      </c>
      <c r="F12" s="13" t="s">
        <v>39</v>
      </c>
      <c r="G12" s="13" t="s">
        <v>51</v>
      </c>
      <c r="H12" s="12">
        <v>1962</v>
      </c>
      <c r="I12" s="12" t="s">
        <v>41</v>
      </c>
      <c r="J12" s="34" t="s">
        <v>42</v>
      </c>
      <c r="K12" s="34" t="s">
        <v>42</v>
      </c>
      <c r="L12" s="34" t="s">
        <v>42</v>
      </c>
      <c r="M12" s="18">
        <v>66.99999999999983</v>
      </c>
      <c r="N12" s="19">
        <v>40</v>
      </c>
      <c r="O12" s="19">
        <v>135.69999999957005</v>
      </c>
      <c r="P12" s="18">
        <v>74</v>
      </c>
      <c r="Q12" s="18">
        <v>0</v>
      </c>
      <c r="R12" s="18">
        <v>0</v>
      </c>
      <c r="S12" s="18">
        <v>0</v>
      </c>
      <c r="T12" s="18">
        <v>0</v>
      </c>
      <c r="U12" s="18">
        <v>123</v>
      </c>
      <c r="V12" s="18">
        <v>14.00000000000015</v>
      </c>
      <c r="W12" s="18">
        <v>192.60000000027256</v>
      </c>
      <c r="X12" s="18">
        <v>0</v>
      </c>
      <c r="Y12" s="18">
        <v>0</v>
      </c>
      <c r="Z12" s="18"/>
      <c r="AA12" s="24">
        <v>316.69999999956985</v>
      </c>
      <c r="AB12" s="24">
        <v>329.6000000002727</v>
      </c>
      <c r="AC12" s="24">
        <v>646.2999999998426</v>
      </c>
    </row>
    <row r="13" spans="1:29" ht="21.75" customHeight="1">
      <c r="A13" s="31">
        <v>2</v>
      </c>
      <c r="B13" s="79">
        <v>7</v>
      </c>
      <c r="C13" s="11">
        <v>8</v>
      </c>
      <c r="D13" s="13" t="s">
        <v>83</v>
      </c>
      <c r="E13" s="12" t="s">
        <v>84</v>
      </c>
      <c r="F13" s="13" t="s">
        <v>39</v>
      </c>
      <c r="G13" s="13" t="s">
        <v>85</v>
      </c>
      <c r="H13" s="13">
        <v>1960</v>
      </c>
      <c r="I13" s="12" t="s">
        <v>41</v>
      </c>
      <c r="J13" s="34" t="s">
        <v>42</v>
      </c>
      <c r="K13" s="34" t="s">
        <v>42</v>
      </c>
      <c r="L13" s="34" t="s">
        <v>42</v>
      </c>
      <c r="M13" s="18">
        <v>140</v>
      </c>
      <c r="N13" s="19">
        <v>10.999999999999934</v>
      </c>
      <c r="O13" s="19">
        <v>176.29999999959622</v>
      </c>
      <c r="P13" s="18">
        <v>9.99999999999994</v>
      </c>
      <c r="Q13" s="18">
        <v>0</v>
      </c>
      <c r="R13" s="18">
        <v>0</v>
      </c>
      <c r="S13" s="18">
        <v>0</v>
      </c>
      <c r="T13" s="18">
        <v>0</v>
      </c>
      <c r="U13" s="18">
        <v>13.999999999999915</v>
      </c>
      <c r="V13" s="18">
        <v>68.99999999999982</v>
      </c>
      <c r="W13" s="18">
        <v>473.8000000001963</v>
      </c>
      <c r="X13" s="18">
        <v>0</v>
      </c>
      <c r="Y13" s="18">
        <v>0</v>
      </c>
      <c r="Z13" s="18"/>
      <c r="AA13" s="24">
        <v>337.2999999995961</v>
      </c>
      <c r="AB13" s="24">
        <v>556.8000000001961</v>
      </c>
      <c r="AC13" s="24">
        <v>894.0999999997921</v>
      </c>
    </row>
    <row r="14" spans="1:29" ht="21.75" customHeight="1">
      <c r="A14" s="31">
        <v>15</v>
      </c>
      <c r="B14" s="79">
        <v>8</v>
      </c>
      <c r="C14" s="28">
        <v>22</v>
      </c>
      <c r="D14" s="28" t="s">
        <v>86</v>
      </c>
      <c r="E14" s="28" t="s">
        <v>87</v>
      </c>
      <c r="F14" s="28" t="s">
        <v>39</v>
      </c>
      <c r="G14" s="28" t="s">
        <v>88</v>
      </c>
      <c r="H14" s="28">
        <v>1971</v>
      </c>
      <c r="I14" s="12" t="s">
        <v>41</v>
      </c>
      <c r="J14" s="35" t="s">
        <v>42</v>
      </c>
      <c r="K14" s="35" t="s">
        <v>42</v>
      </c>
      <c r="L14" s="35" t="s">
        <v>42</v>
      </c>
      <c r="M14" s="18">
        <v>83.0000000000002</v>
      </c>
      <c r="N14" s="102">
        <v>157</v>
      </c>
      <c r="O14" s="102">
        <v>1008.3999999998916</v>
      </c>
      <c r="P14" s="102">
        <v>61.0000000000001</v>
      </c>
      <c r="Q14" s="102">
        <v>0</v>
      </c>
      <c r="R14" s="102">
        <v>0</v>
      </c>
      <c r="S14" s="102">
        <v>0</v>
      </c>
      <c r="T14" s="102">
        <v>0</v>
      </c>
      <c r="U14" s="102">
        <v>213</v>
      </c>
      <c r="V14" s="102">
        <v>6.000000000000198</v>
      </c>
      <c r="W14" s="102">
        <v>175.59999999992138</v>
      </c>
      <c r="X14" s="102">
        <v>0</v>
      </c>
      <c r="Y14" s="102">
        <v>0</v>
      </c>
      <c r="Z14" s="102"/>
      <c r="AA14" s="118">
        <v>1309.3999999998919</v>
      </c>
      <c r="AB14" s="118">
        <v>394.5999999999216</v>
      </c>
      <c r="AC14" s="118">
        <v>1703.9999999998136</v>
      </c>
    </row>
    <row r="15" spans="2:29" ht="20.25" customHeight="1">
      <c r="B15" s="139"/>
      <c r="C15" s="84">
        <v>5</v>
      </c>
      <c r="D15" s="85" t="s">
        <v>92</v>
      </c>
      <c r="E15" s="85" t="s">
        <v>93</v>
      </c>
      <c r="F15" s="86" t="s">
        <v>39</v>
      </c>
      <c r="G15" s="86" t="s">
        <v>94</v>
      </c>
      <c r="H15" s="85">
        <v>1930</v>
      </c>
      <c r="I15" s="85" t="s">
        <v>41</v>
      </c>
      <c r="J15" s="34" t="s">
        <v>95</v>
      </c>
      <c r="K15" s="34"/>
      <c r="L15" s="34"/>
      <c r="M15" s="89" t="s">
        <v>96</v>
      </c>
      <c r="N15" s="89" t="s">
        <v>96</v>
      </c>
      <c r="O15" s="89" t="s">
        <v>96</v>
      </c>
      <c r="P15" s="89" t="s">
        <v>96</v>
      </c>
      <c r="Q15" s="89">
        <v>0</v>
      </c>
      <c r="R15" s="89">
        <v>0</v>
      </c>
      <c r="S15" s="89">
        <v>100</v>
      </c>
      <c r="T15" s="89">
        <v>0</v>
      </c>
      <c r="U15" s="89">
        <v>138</v>
      </c>
      <c r="V15" s="89">
        <v>24.00000000000009</v>
      </c>
      <c r="W15" s="89">
        <v>321.19999999949636</v>
      </c>
      <c r="X15" s="89">
        <v>0</v>
      </c>
      <c r="Y15" s="89">
        <v>0</v>
      </c>
      <c r="Z15" s="89"/>
      <c r="AA15" s="93" t="s">
        <v>96</v>
      </c>
      <c r="AB15" s="93">
        <v>483.1999999994964</v>
      </c>
      <c r="AC15" s="93" t="s">
        <v>96</v>
      </c>
    </row>
    <row r="16" spans="2:29" ht="23.25" customHeight="1">
      <c r="B16" s="140"/>
      <c r="C16" s="49">
        <v>16</v>
      </c>
      <c r="D16" s="44" t="s">
        <v>142</v>
      </c>
      <c r="E16" s="44" t="s">
        <v>143</v>
      </c>
      <c r="F16" s="50" t="s">
        <v>39</v>
      </c>
      <c r="G16" s="50" t="s">
        <v>144</v>
      </c>
      <c r="H16" s="44">
        <v>1961</v>
      </c>
      <c r="I16" s="85" t="s">
        <v>41</v>
      </c>
      <c r="J16" s="51" t="s">
        <v>42</v>
      </c>
      <c r="K16" s="51" t="s">
        <v>42</v>
      </c>
      <c r="L16" s="51" t="s">
        <v>42</v>
      </c>
      <c r="M16" s="54">
        <v>1500</v>
      </c>
      <c r="N16" s="55">
        <v>1300</v>
      </c>
      <c r="O16" s="55" t="s">
        <v>96</v>
      </c>
      <c r="P16" s="54">
        <v>199</v>
      </c>
      <c r="Q16" s="54">
        <v>0</v>
      </c>
      <c r="R16" s="54">
        <v>0</v>
      </c>
      <c r="S16" s="54">
        <v>100</v>
      </c>
      <c r="T16" s="54">
        <v>0</v>
      </c>
      <c r="U16" s="54" t="s">
        <v>96</v>
      </c>
      <c r="V16" s="54" t="s">
        <v>96</v>
      </c>
      <c r="W16" s="54" t="s">
        <v>96</v>
      </c>
      <c r="X16" s="54">
        <v>0</v>
      </c>
      <c r="Y16" s="54">
        <v>0</v>
      </c>
      <c r="Z16" s="54"/>
      <c r="AA16" s="58" t="s">
        <v>96</v>
      </c>
      <c r="AB16" s="58" t="s">
        <v>96</v>
      </c>
      <c r="AC16" s="58" t="s">
        <v>96</v>
      </c>
    </row>
  </sheetData>
  <sheetProtection password="CC37" sheet="1" objects="1" selectLockedCells="1" selectUnlockedCells="1"/>
  <mergeCells count="32">
    <mergeCell ref="A1:AA1"/>
    <mergeCell ref="M2:T3"/>
    <mergeCell ref="U2:Z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Y4:Y6"/>
    <mergeCell ref="L4:L6"/>
    <mergeCell ref="Q4:Q6"/>
    <mergeCell ref="N5:N6"/>
    <mergeCell ref="M5:M6"/>
    <mergeCell ref="P5:P6"/>
    <mergeCell ref="O5:O6"/>
    <mergeCell ref="Z4:Z6"/>
    <mergeCell ref="AA4:AA6"/>
    <mergeCell ref="AC4:AC6"/>
    <mergeCell ref="R4:R6"/>
    <mergeCell ref="S4:S6"/>
    <mergeCell ref="T4:T6"/>
    <mergeCell ref="AB4:AB6"/>
    <mergeCell ref="V5:V6"/>
    <mergeCell ref="W5:W6"/>
    <mergeCell ref="U5:U6"/>
  </mergeCells>
  <printOptions/>
  <pageMargins left="0" right="0" top="0" bottom="0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AC21"/>
  <sheetViews>
    <sheetView zoomScale="70" zoomScaleNormal="70" workbookViewId="0" topLeftCell="A1">
      <pane xSplit="8" ySplit="6" topLeftCell="P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1" sqref="A1:AA1"/>
    </sheetView>
  </sheetViews>
  <sheetFormatPr defaultColWidth="9.140625" defaultRowHeight="12.75"/>
  <cols>
    <col min="1" max="1" width="4.421875" style="32" hidden="1" customWidth="1"/>
    <col min="2" max="2" width="5.8515625" style="64" customWidth="1"/>
    <col min="3" max="3" width="6.140625" style="36" customWidth="1"/>
    <col min="4" max="4" width="22.57421875" style="36" customWidth="1"/>
    <col min="5" max="5" width="25.00390625" style="36" customWidth="1"/>
    <col min="6" max="6" width="8.00390625" style="36" customWidth="1"/>
    <col min="7" max="7" width="27.57421875" style="36" customWidth="1"/>
    <col min="8" max="9" width="6.28125" style="36" customWidth="1"/>
    <col min="10" max="12" width="6.28125" style="36" hidden="1" customWidth="1"/>
    <col min="13" max="13" width="10.140625" style="40" customWidth="1"/>
    <col min="14" max="14" width="11.28125" style="9" customWidth="1"/>
    <col min="15" max="15" width="12.421875" style="9" customWidth="1"/>
    <col min="16" max="16" width="10.00390625" style="9" customWidth="1"/>
    <col min="17" max="17" width="7.57421875" style="9" customWidth="1"/>
    <col min="18" max="18" width="7.7109375" style="9" customWidth="1"/>
    <col min="19" max="19" width="7.140625" style="9" customWidth="1"/>
    <col min="20" max="20" width="11.8515625" style="9" customWidth="1"/>
    <col min="21" max="22" width="10.00390625" style="9" customWidth="1"/>
    <col min="23" max="23" width="16.140625" style="9" customWidth="1"/>
    <col min="24" max="24" width="6.7109375" style="9" customWidth="1"/>
    <col min="25" max="25" width="6.28125" style="9" customWidth="1"/>
    <col min="26" max="26" width="11.8515625" style="9" customWidth="1"/>
    <col min="27" max="29" width="10.28125" style="9" customWidth="1"/>
    <col min="30" max="30" width="13.28125" style="9" customWidth="1"/>
    <col min="31" max="31" width="12.140625" style="9" customWidth="1"/>
    <col min="32" max="32" width="13.28125" style="9" customWidth="1"/>
    <col min="33" max="33" width="7.7109375" style="9" customWidth="1"/>
    <col min="34" max="34" width="7.8515625" style="9" customWidth="1"/>
    <col min="35" max="35" width="9.140625" style="9" customWidth="1"/>
    <col min="36" max="36" width="12.00390625" style="9" customWidth="1"/>
    <col min="37" max="37" width="12.140625" style="9" customWidth="1"/>
    <col min="38" max="38" width="9.140625" style="9" customWidth="1"/>
    <col min="39" max="39" width="10.00390625" style="9" customWidth="1"/>
    <col min="40" max="40" width="10.140625" style="9" customWidth="1"/>
    <col min="41" max="41" width="8.57421875" style="9" customWidth="1"/>
    <col min="42" max="42" width="12.421875" style="9" customWidth="1"/>
    <col min="43" max="43" width="11.00390625" style="9" customWidth="1"/>
    <col min="44" max="44" width="9.140625" style="9" customWidth="1"/>
    <col min="45" max="45" width="11.421875" style="9" customWidth="1"/>
    <col min="46" max="16384" width="9.140625" style="9" customWidth="1"/>
  </cols>
  <sheetData>
    <row r="1" spans="1:29" s="2" customFormat="1" ht="36.75" customHeight="1">
      <c r="A1" s="174" t="s">
        <v>196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"/>
      <c r="AC1" s="1"/>
    </row>
    <row r="2" spans="1:29" s="2" customFormat="1" ht="12.75" customHeight="1">
      <c r="A2" s="4"/>
      <c r="B2" s="77"/>
      <c r="C2" s="5"/>
      <c r="D2" s="5"/>
      <c r="E2" s="5"/>
      <c r="F2" s="5"/>
      <c r="G2" s="5"/>
      <c r="H2" s="5"/>
      <c r="I2" s="5"/>
      <c r="J2" s="5"/>
      <c r="K2" s="5"/>
      <c r="L2" s="5"/>
      <c r="M2" s="244">
        <v>40054</v>
      </c>
      <c r="N2" s="244"/>
      <c r="O2" s="244"/>
      <c r="P2" s="244"/>
      <c r="Q2" s="244"/>
      <c r="R2" s="244"/>
      <c r="S2" s="244"/>
      <c r="T2" s="244"/>
      <c r="U2" s="246">
        <v>40055</v>
      </c>
      <c r="V2" s="246"/>
      <c r="W2" s="246"/>
      <c r="X2" s="246"/>
      <c r="Y2" s="246"/>
      <c r="Z2" s="246"/>
      <c r="AA2" s="73"/>
      <c r="AB2" s="74"/>
      <c r="AC2" s="74"/>
    </row>
    <row r="3" spans="1:29" s="2" customFormat="1" ht="12.75" customHeight="1" thickBot="1">
      <c r="A3" s="6"/>
      <c r="B3" s="78"/>
      <c r="C3" s="7"/>
      <c r="D3" s="7"/>
      <c r="E3" s="7"/>
      <c r="F3" s="7"/>
      <c r="G3" s="7"/>
      <c r="H3" s="7"/>
      <c r="I3" s="7"/>
      <c r="J3" s="7"/>
      <c r="K3" s="7"/>
      <c r="L3" s="7"/>
      <c r="M3" s="245"/>
      <c r="N3" s="245"/>
      <c r="O3" s="245"/>
      <c r="P3" s="245"/>
      <c r="Q3" s="245"/>
      <c r="R3" s="245"/>
      <c r="S3" s="245"/>
      <c r="T3" s="245"/>
      <c r="U3" s="247"/>
      <c r="V3" s="247"/>
      <c r="W3" s="247"/>
      <c r="X3" s="247"/>
      <c r="Y3" s="247"/>
      <c r="Z3" s="247"/>
      <c r="AA3" s="75"/>
      <c r="AB3" s="74"/>
      <c r="AC3" s="74"/>
    </row>
    <row r="4" spans="1:29" ht="15.75" customHeight="1">
      <c r="A4" s="179" t="s">
        <v>0</v>
      </c>
      <c r="B4" s="248" t="s">
        <v>0</v>
      </c>
      <c r="C4" s="185" t="s">
        <v>1</v>
      </c>
      <c r="D4" s="188" t="s">
        <v>2</v>
      </c>
      <c r="E4" s="188" t="s">
        <v>3</v>
      </c>
      <c r="F4" s="188" t="s">
        <v>4</v>
      </c>
      <c r="G4" s="188" t="s">
        <v>5</v>
      </c>
      <c r="H4" s="191" t="s">
        <v>6</v>
      </c>
      <c r="I4" s="172" t="s">
        <v>7</v>
      </c>
      <c r="J4" s="172" t="s">
        <v>8</v>
      </c>
      <c r="K4" s="172" t="s">
        <v>9</v>
      </c>
      <c r="L4" s="172" t="s">
        <v>10</v>
      </c>
      <c r="M4" s="8" t="s">
        <v>190</v>
      </c>
      <c r="N4" s="8" t="s">
        <v>190</v>
      </c>
      <c r="O4" s="8" t="s">
        <v>191</v>
      </c>
      <c r="P4" s="8" t="s">
        <v>190</v>
      </c>
      <c r="Q4" s="154" t="s">
        <v>21</v>
      </c>
      <c r="R4" s="154" t="s">
        <v>22</v>
      </c>
      <c r="S4" s="154" t="s">
        <v>23</v>
      </c>
      <c r="T4" s="157" t="s">
        <v>24</v>
      </c>
      <c r="U4" s="8" t="s">
        <v>190</v>
      </c>
      <c r="V4" s="8" t="s">
        <v>190</v>
      </c>
      <c r="W4" s="8" t="s">
        <v>192</v>
      </c>
      <c r="X4" s="154" t="s">
        <v>21</v>
      </c>
      <c r="Y4" s="154" t="s">
        <v>23</v>
      </c>
      <c r="Z4" s="157" t="s">
        <v>24</v>
      </c>
      <c r="AA4" s="169" t="s">
        <v>29</v>
      </c>
      <c r="AB4" s="169" t="s">
        <v>30</v>
      </c>
      <c r="AC4" s="169" t="s">
        <v>31</v>
      </c>
    </row>
    <row r="5" spans="1:29" ht="15.75" customHeight="1">
      <c r="A5" s="180"/>
      <c r="B5" s="249"/>
      <c r="C5" s="186"/>
      <c r="D5" s="189"/>
      <c r="E5" s="189"/>
      <c r="F5" s="189"/>
      <c r="G5" s="189"/>
      <c r="H5" s="192"/>
      <c r="I5" s="173"/>
      <c r="J5" s="173"/>
      <c r="K5" s="173"/>
      <c r="L5" s="173"/>
      <c r="M5" s="167" t="s">
        <v>34</v>
      </c>
      <c r="N5" s="167" t="s">
        <v>34</v>
      </c>
      <c r="O5" s="167" t="s">
        <v>34</v>
      </c>
      <c r="P5" s="167" t="s">
        <v>34</v>
      </c>
      <c r="Q5" s="155"/>
      <c r="R5" s="155"/>
      <c r="S5" s="155"/>
      <c r="T5" s="158"/>
      <c r="U5" s="167" t="s">
        <v>34</v>
      </c>
      <c r="V5" s="167" t="s">
        <v>34</v>
      </c>
      <c r="W5" s="167" t="s">
        <v>34</v>
      </c>
      <c r="X5" s="155"/>
      <c r="Y5" s="155"/>
      <c r="Z5" s="158"/>
      <c r="AA5" s="170"/>
      <c r="AB5" s="170"/>
      <c r="AC5" s="170"/>
    </row>
    <row r="6" spans="1:29" ht="16.5" customHeight="1">
      <c r="A6" s="181"/>
      <c r="B6" s="250"/>
      <c r="C6" s="187"/>
      <c r="D6" s="190"/>
      <c r="E6" s="190"/>
      <c r="F6" s="190"/>
      <c r="G6" s="190"/>
      <c r="H6" s="193"/>
      <c r="I6" s="173"/>
      <c r="J6" s="173"/>
      <c r="K6" s="173"/>
      <c r="L6" s="173"/>
      <c r="M6" s="168"/>
      <c r="N6" s="168"/>
      <c r="O6" s="168"/>
      <c r="P6" s="168"/>
      <c r="Q6" s="156"/>
      <c r="R6" s="156"/>
      <c r="S6" s="156"/>
      <c r="T6" s="159"/>
      <c r="U6" s="168"/>
      <c r="V6" s="168"/>
      <c r="W6" s="168"/>
      <c r="X6" s="156"/>
      <c r="Y6" s="156"/>
      <c r="Z6" s="159"/>
      <c r="AA6" s="170"/>
      <c r="AB6" s="170"/>
      <c r="AC6" s="170"/>
    </row>
    <row r="7" spans="2:29" ht="21.75" customHeight="1">
      <c r="B7" s="79">
        <v>12</v>
      </c>
      <c r="C7" s="11">
        <v>55</v>
      </c>
      <c r="D7" s="12" t="s">
        <v>111</v>
      </c>
      <c r="E7" s="33"/>
      <c r="F7" s="13" t="s">
        <v>54</v>
      </c>
      <c r="G7" s="13" t="s">
        <v>112</v>
      </c>
      <c r="H7" s="13">
        <v>1950</v>
      </c>
      <c r="I7" s="12" t="s">
        <v>82</v>
      </c>
      <c r="J7" s="35"/>
      <c r="K7" s="35"/>
      <c r="L7" s="35"/>
      <c r="M7" s="18">
        <v>1.999999999999988</v>
      </c>
      <c r="N7" s="19">
        <v>4.99999999999997</v>
      </c>
      <c r="O7" s="19">
        <v>151.99999999955693</v>
      </c>
      <c r="P7" s="18">
        <v>48.999999999999936</v>
      </c>
      <c r="Q7" s="18">
        <v>0</v>
      </c>
      <c r="R7" s="18">
        <v>0</v>
      </c>
      <c r="S7" s="18">
        <v>0</v>
      </c>
      <c r="T7" s="18">
        <v>0</v>
      </c>
      <c r="U7" s="18">
        <v>57.00000000000012</v>
      </c>
      <c r="V7" s="18">
        <v>1.9999999999997538</v>
      </c>
      <c r="W7" s="18">
        <v>890.0999999999859</v>
      </c>
      <c r="X7" s="18">
        <v>0</v>
      </c>
      <c r="Y7" s="18">
        <v>0</v>
      </c>
      <c r="Z7" s="18"/>
      <c r="AA7" s="24">
        <f>M7+N7+O7+P7+Q7+R7+S7+T7</f>
        <v>207.99999999955685</v>
      </c>
      <c r="AB7" s="24">
        <f>U7+V7+W7</f>
        <v>949.0999999999858</v>
      </c>
      <c r="AC7" s="24">
        <f>AA7+AB7</f>
        <v>1157.0999999995427</v>
      </c>
    </row>
    <row r="8" spans="2:29" ht="18.75" customHeight="1">
      <c r="B8" s="79">
        <v>20</v>
      </c>
      <c r="C8" s="11">
        <v>51</v>
      </c>
      <c r="D8" s="13" t="s">
        <v>80</v>
      </c>
      <c r="E8" s="13"/>
      <c r="F8" s="12" t="s">
        <v>39</v>
      </c>
      <c r="G8" s="13" t="s">
        <v>81</v>
      </c>
      <c r="H8" s="13">
        <v>1948</v>
      </c>
      <c r="I8" s="12" t="s">
        <v>82</v>
      </c>
      <c r="J8" s="35"/>
      <c r="K8" s="35"/>
      <c r="L8" s="35"/>
      <c r="M8" s="18">
        <v>88.99999999999993</v>
      </c>
      <c r="N8" s="19">
        <v>75.99999999999977</v>
      </c>
      <c r="O8" s="19">
        <v>121.19999999983477</v>
      </c>
      <c r="P8" s="18">
        <v>85.99999999999972</v>
      </c>
      <c r="Q8" s="18">
        <v>0</v>
      </c>
      <c r="R8" s="18">
        <v>0</v>
      </c>
      <c r="S8" s="18">
        <v>0</v>
      </c>
      <c r="T8" s="18">
        <v>0</v>
      </c>
      <c r="U8" s="18">
        <v>98.99999999999987</v>
      </c>
      <c r="V8" s="18">
        <v>33.999999999999794</v>
      </c>
      <c r="W8" s="18">
        <v>3367.999999999792</v>
      </c>
      <c r="X8" s="18">
        <v>0</v>
      </c>
      <c r="Y8" s="18">
        <v>0</v>
      </c>
      <c r="Z8" s="18"/>
      <c r="AA8" s="24">
        <f>M8+N8+O8+P8+Q8+R8+S8+T8</f>
        <v>372.19999999983423</v>
      </c>
      <c r="AB8" s="24">
        <f>U8+V8+W8</f>
        <v>3500.9999999997917</v>
      </c>
      <c r="AC8" s="24">
        <f>AA8+AB8</f>
        <v>3873.199999999626</v>
      </c>
    </row>
    <row r="9" spans="2:29" ht="29.25" customHeight="1">
      <c r="B9" s="79"/>
      <c r="C9" s="11">
        <v>63</v>
      </c>
      <c r="D9" s="13" t="s">
        <v>164</v>
      </c>
      <c r="E9" s="12"/>
      <c r="F9" s="13" t="s">
        <v>39</v>
      </c>
      <c r="G9" s="13" t="s">
        <v>165</v>
      </c>
      <c r="H9" s="12">
        <v>1956</v>
      </c>
      <c r="I9" s="12" t="s">
        <v>157</v>
      </c>
      <c r="J9" s="35"/>
      <c r="K9" s="35"/>
      <c r="L9" s="35"/>
      <c r="M9" s="18">
        <v>103</v>
      </c>
      <c r="N9" s="19">
        <v>234</v>
      </c>
      <c r="O9" s="19">
        <v>882.2999999999048</v>
      </c>
      <c r="P9" s="18">
        <v>199</v>
      </c>
      <c r="Q9" s="18">
        <v>0</v>
      </c>
      <c r="R9" s="18" t="s">
        <v>96</v>
      </c>
      <c r="S9" s="18">
        <v>100</v>
      </c>
      <c r="T9" s="18">
        <v>0</v>
      </c>
      <c r="U9" s="18">
        <v>607</v>
      </c>
      <c r="V9" s="18">
        <v>194</v>
      </c>
      <c r="W9" s="18">
        <v>599.0999999996982</v>
      </c>
      <c r="X9" s="18">
        <v>0</v>
      </c>
      <c r="Y9" s="18">
        <v>0</v>
      </c>
      <c r="Z9" s="18"/>
      <c r="AA9" s="24" t="s">
        <v>96</v>
      </c>
      <c r="AB9" s="24">
        <f>U9+V9+W9</f>
        <v>1400.0999999996982</v>
      </c>
      <c r="AC9" s="24" t="s">
        <v>96</v>
      </c>
    </row>
    <row r="10" spans="1:29" ht="21.75" customHeight="1">
      <c r="A10" s="31">
        <v>14</v>
      </c>
      <c r="B10" s="79"/>
      <c r="C10" s="11">
        <v>62</v>
      </c>
      <c r="D10" s="12" t="s">
        <v>155</v>
      </c>
      <c r="E10" s="12"/>
      <c r="F10" s="13" t="s">
        <v>39</v>
      </c>
      <c r="G10" s="13" t="s">
        <v>156</v>
      </c>
      <c r="H10" s="12">
        <v>1958</v>
      </c>
      <c r="I10" s="12" t="s">
        <v>157</v>
      </c>
      <c r="J10" s="35"/>
      <c r="K10" s="35"/>
      <c r="L10" s="35"/>
      <c r="M10" s="18">
        <v>172</v>
      </c>
      <c r="N10" s="19">
        <v>114</v>
      </c>
      <c r="O10" s="19" t="s">
        <v>96</v>
      </c>
      <c r="P10" s="18">
        <v>199</v>
      </c>
      <c r="Q10" s="18">
        <v>0</v>
      </c>
      <c r="R10" s="18">
        <v>0</v>
      </c>
      <c r="S10" s="18">
        <v>100</v>
      </c>
      <c r="T10" s="18">
        <v>0</v>
      </c>
      <c r="U10" s="18" t="s">
        <v>96</v>
      </c>
      <c r="V10" s="18" t="s">
        <v>96</v>
      </c>
      <c r="W10" s="18" t="s">
        <v>96</v>
      </c>
      <c r="X10" s="18">
        <v>0</v>
      </c>
      <c r="Y10" s="18">
        <v>0</v>
      </c>
      <c r="Z10" s="18"/>
      <c r="AA10" s="24" t="s">
        <v>96</v>
      </c>
      <c r="AB10" s="24" t="s">
        <v>96</v>
      </c>
      <c r="AC10" s="24" t="s">
        <v>96</v>
      </c>
    </row>
    <row r="11" spans="2:29" ht="21.75" customHeight="1">
      <c r="B11" s="79"/>
      <c r="C11" s="11">
        <v>52</v>
      </c>
      <c r="D11" s="12" t="s">
        <v>150</v>
      </c>
      <c r="E11" s="12"/>
      <c r="F11" s="12" t="s">
        <v>39</v>
      </c>
      <c r="G11" s="13" t="s">
        <v>151</v>
      </c>
      <c r="H11" s="12">
        <v>1956</v>
      </c>
      <c r="I11" s="12" t="s">
        <v>82</v>
      </c>
      <c r="J11" s="35"/>
      <c r="K11" s="35"/>
      <c r="L11" s="35"/>
      <c r="M11" s="18">
        <v>26.999999999999837</v>
      </c>
      <c r="N11" s="19">
        <v>44</v>
      </c>
      <c r="O11" s="19">
        <v>247.20000000113984</v>
      </c>
      <c r="P11" s="18">
        <v>199</v>
      </c>
      <c r="Q11" s="18">
        <v>0</v>
      </c>
      <c r="R11" s="18">
        <v>0</v>
      </c>
      <c r="S11" s="18">
        <v>100</v>
      </c>
      <c r="T11" s="18">
        <v>0</v>
      </c>
      <c r="U11" s="18" t="s">
        <v>96</v>
      </c>
      <c r="V11" s="18" t="s">
        <v>96</v>
      </c>
      <c r="W11" s="18" t="s">
        <v>96</v>
      </c>
      <c r="X11" s="18">
        <v>0</v>
      </c>
      <c r="Y11" s="18">
        <v>0</v>
      </c>
      <c r="Z11" s="18"/>
      <c r="AA11" s="24">
        <f>M11+N11+O11+P11+Q11+R11+S11+T11</f>
        <v>617.2000000011396</v>
      </c>
      <c r="AB11" s="24" t="s">
        <v>96</v>
      </c>
      <c r="AC11" s="24" t="s">
        <v>96</v>
      </c>
    </row>
    <row r="12" spans="2:29" ht="21.75" customHeight="1">
      <c r="B12" s="79"/>
      <c r="C12" s="11">
        <v>59</v>
      </c>
      <c r="D12" s="13" t="s">
        <v>152</v>
      </c>
      <c r="E12" s="13"/>
      <c r="F12" s="12" t="s">
        <v>39</v>
      </c>
      <c r="G12" s="13" t="s">
        <v>153</v>
      </c>
      <c r="H12" s="12">
        <v>1962</v>
      </c>
      <c r="I12" s="12" t="s">
        <v>82</v>
      </c>
      <c r="M12" s="18">
        <v>45.0000000000002</v>
      </c>
      <c r="N12" s="19">
        <v>109</v>
      </c>
      <c r="O12" s="19">
        <v>177.30000000080182</v>
      </c>
      <c r="P12" s="18">
        <v>199</v>
      </c>
      <c r="Q12" s="18">
        <v>0</v>
      </c>
      <c r="R12" s="18">
        <v>0</v>
      </c>
      <c r="S12" s="18">
        <v>100</v>
      </c>
      <c r="T12" s="18">
        <v>0</v>
      </c>
      <c r="U12" s="18" t="s">
        <v>96</v>
      </c>
      <c r="V12" s="18" t="s">
        <v>96</v>
      </c>
      <c r="W12" s="18" t="s">
        <v>96</v>
      </c>
      <c r="X12" s="18">
        <v>0</v>
      </c>
      <c r="Y12" s="18">
        <v>0</v>
      </c>
      <c r="Z12" s="18"/>
      <c r="AA12" s="24">
        <f>M12+N12+O12+P12+Q12+R12+S12+T12</f>
        <v>630.300000000802</v>
      </c>
      <c r="AB12" s="24" t="s">
        <v>96</v>
      </c>
      <c r="AC12" s="24" t="s">
        <v>96</v>
      </c>
    </row>
    <row r="13" spans="2:29" ht="21.75" customHeight="1">
      <c r="B13" s="79"/>
      <c r="C13" s="11">
        <v>60</v>
      </c>
      <c r="D13" s="12" t="s">
        <v>154</v>
      </c>
      <c r="E13" s="12"/>
      <c r="F13" s="13" t="s">
        <v>39</v>
      </c>
      <c r="G13" s="13" t="s">
        <v>112</v>
      </c>
      <c r="H13" s="12">
        <v>1949</v>
      </c>
      <c r="I13" s="12" t="s">
        <v>82</v>
      </c>
      <c r="J13" s="35"/>
      <c r="K13" s="35"/>
      <c r="L13" s="35"/>
      <c r="M13" s="18">
        <v>1500</v>
      </c>
      <c r="N13" s="19">
        <v>1300</v>
      </c>
      <c r="O13" s="19" t="s">
        <v>96</v>
      </c>
      <c r="P13" s="18">
        <v>199</v>
      </c>
      <c r="Q13" s="18">
        <v>0</v>
      </c>
      <c r="R13" s="18">
        <v>0</v>
      </c>
      <c r="S13" s="18">
        <v>100</v>
      </c>
      <c r="T13" s="18">
        <v>0</v>
      </c>
      <c r="U13" s="18" t="s">
        <v>96</v>
      </c>
      <c r="V13" s="18" t="s">
        <v>96</v>
      </c>
      <c r="W13" s="18" t="s">
        <v>96</v>
      </c>
      <c r="X13" s="18">
        <v>0</v>
      </c>
      <c r="Y13" s="18">
        <v>0</v>
      </c>
      <c r="Z13" s="18"/>
      <c r="AA13" s="24" t="s">
        <v>96</v>
      </c>
      <c r="AB13" s="24" t="s">
        <v>96</v>
      </c>
      <c r="AC13" s="24" t="s">
        <v>96</v>
      </c>
    </row>
    <row r="14" ht="12.75">
      <c r="M14" s="39"/>
    </row>
    <row r="21" ht="12.75">
      <c r="S21" s="80"/>
    </row>
  </sheetData>
  <sheetProtection password="CC37" sheet="1" objects="1" selectLockedCells="1" selectUnlockedCells="1"/>
  <mergeCells count="32">
    <mergeCell ref="A1:AA1"/>
    <mergeCell ref="M2:T3"/>
    <mergeCell ref="U2:Z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Y4:Y6"/>
    <mergeCell ref="L4:L6"/>
    <mergeCell ref="Q4:Q6"/>
    <mergeCell ref="N5:N6"/>
    <mergeCell ref="M5:M6"/>
    <mergeCell ref="P5:P6"/>
    <mergeCell ref="O5:O6"/>
    <mergeCell ref="Z4:Z6"/>
    <mergeCell ref="AA4:AA6"/>
    <mergeCell ref="AC4:AC6"/>
    <mergeCell ref="R4:R6"/>
    <mergeCell ref="S4:S6"/>
    <mergeCell ref="T4:T6"/>
    <mergeCell ref="AB4:AB6"/>
    <mergeCell ref="V5:V6"/>
    <mergeCell ref="W5:W6"/>
    <mergeCell ref="U5:U6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2009-08-31T17:17:29Z</dcterms:created>
  <dcterms:modified xsi:type="dcterms:W3CDTF">2010-05-04T09:57:56Z</dcterms:modified>
  <cp:category/>
  <cp:version/>
  <cp:contentType/>
  <cp:contentStatus/>
</cp:coreProperties>
</file>