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tabRatio="747" activeTab="9"/>
  </bookViews>
  <sheets>
    <sheet name="ORT Neof. vysledky 1.etapa " sheetId="1" r:id="rId1"/>
    <sheet name="ORT-SR  Of. vysledky" sheetId="2" r:id="rId2"/>
    <sheet name="ORT-SR SPHV" sheetId="3" r:id="rId3"/>
    <sheet name="ORT Nof. vysledky 2.etapa" sheetId="4" r:id="rId4"/>
    <sheet name="ORTpriebezne po 2.dni" sheetId="5" r:id="rId5"/>
    <sheet name="ORT neofic.výsl. 3. etapa " sheetId="6" r:id="rId6"/>
    <sheet name="ORT-IR Ofic.výsledky" sheetId="7" r:id="rId7"/>
    <sheet name="ORT-IR Ofic.výsl. SPHV" sheetId="8" r:id="rId8"/>
    <sheet name="ORT Oficiálne výsledky" sheetId="9" r:id="rId9"/>
    <sheet name="ORT Ofic. výsl.do r.v.1946" sheetId="10" r:id="rId10"/>
  </sheets>
  <externalReferences>
    <externalReference r:id="rId13"/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<sst xmlns="http://schemas.openxmlformats.org/spreadsheetml/2006/main" count="2127" uniqueCount="190">
  <si>
    <t>Por.</t>
  </si>
  <si>
    <t>Štart. číslo</t>
  </si>
  <si>
    <t>Meno jazdca</t>
  </si>
  <si>
    <t>Spolujazdec</t>
  </si>
  <si>
    <t>Krajina</t>
  </si>
  <si>
    <t>Hist. Vozidlo</t>
  </si>
  <si>
    <t>Rok výr.</t>
  </si>
  <si>
    <t>Trestné body</t>
  </si>
  <si>
    <t>čas štartu</t>
  </si>
  <si>
    <t xml:space="preserve">čas cieľa </t>
  </si>
  <si>
    <t>čas</t>
  </si>
  <si>
    <t>Rozdiel</t>
  </si>
  <si>
    <t>Tr. body</t>
  </si>
  <si>
    <t>CZ</t>
  </si>
  <si>
    <t>SK</t>
  </si>
  <si>
    <t>S 1 -  KMÚ 90 m / 15 s</t>
  </si>
  <si>
    <t>A</t>
  </si>
  <si>
    <t>S 2 - KMÚ 90 m / 15 s</t>
  </si>
  <si>
    <t>čas prvého kola</t>
  </si>
  <si>
    <t>R1</t>
  </si>
  <si>
    <t>R2</t>
  </si>
  <si>
    <t>Jazda pravideľnosti</t>
  </si>
  <si>
    <t>S 3 -  KMÚ 90 m / 15 s</t>
  </si>
  <si>
    <t>S 4 -  KMÚ 90 m / 15 s</t>
  </si>
  <si>
    <t>Doppler František</t>
  </si>
  <si>
    <t>Ladická Darina, RNDr.</t>
  </si>
  <si>
    <t>Mini Cooper Innocenti 1300 Export</t>
  </si>
  <si>
    <t>Frišták František</t>
  </si>
  <si>
    <t>Frištáková Eva</t>
  </si>
  <si>
    <t>Škoda 1102 Tudor</t>
  </si>
  <si>
    <t>Čirka Pavol, Ing.</t>
  </si>
  <si>
    <t>Čirková Viera, Mgr.</t>
  </si>
  <si>
    <t>Ondriš Filip, Ing.</t>
  </si>
  <si>
    <t>Kalnovičová Denisa</t>
  </si>
  <si>
    <t>Očenáš Peter, Ing.</t>
  </si>
  <si>
    <t>Očenášová Jana, Bc.</t>
  </si>
  <si>
    <t>Odzgan Peter, Ing.</t>
  </si>
  <si>
    <t>Odzgan Roman Ing</t>
  </si>
  <si>
    <t>Šudík Dušan</t>
  </si>
  <si>
    <t>Petranová Dana, PhDr.</t>
  </si>
  <si>
    <t>Lukáč Juraj</t>
  </si>
  <si>
    <t>Bazala Marián, Ing.</t>
  </si>
  <si>
    <t>Bazalová Beáta</t>
  </si>
  <si>
    <t>Matulová Jindra</t>
  </si>
  <si>
    <t>Matula Jaroslav</t>
  </si>
  <si>
    <t>Maczynski Bohdan</t>
  </si>
  <si>
    <t>Žolnierkiewicz Božena</t>
  </si>
  <si>
    <t>Sila Marián</t>
  </si>
  <si>
    <t>Silová</t>
  </si>
  <si>
    <t>Wachal Viliam</t>
  </si>
  <si>
    <t>Žilka Jaroslav</t>
  </si>
  <si>
    <t>Láni Ivan, Ing.</t>
  </si>
  <si>
    <t>Hollý Pavol, MUDr.</t>
  </si>
  <si>
    <t xml:space="preserve">Haluška Otto </t>
  </si>
  <si>
    <t>Vrána Jaroslav</t>
  </si>
  <si>
    <t>Neuman Jindřich</t>
  </si>
  <si>
    <t>Hanzlík Michal</t>
  </si>
  <si>
    <t>Hanzlíková Iva</t>
  </si>
  <si>
    <t>Kolář Bivoj</t>
  </si>
  <si>
    <t>Kolářová Jena, RNDr.</t>
  </si>
  <si>
    <t>Skála Pavel, Ing.</t>
  </si>
  <si>
    <t>Magda Poliačikova</t>
  </si>
  <si>
    <t>Marendiak Peter</t>
  </si>
  <si>
    <t>Marendiaková Zuzana</t>
  </si>
  <si>
    <t>Páv Romuald</t>
  </si>
  <si>
    <t>Cichoň Rostislav</t>
  </si>
  <si>
    <t>Varhaník Petr</t>
  </si>
  <si>
    <t>Varhaníková Hana</t>
  </si>
  <si>
    <t>Bělohoubek Svatoslav,Ing.</t>
  </si>
  <si>
    <t>Pavlů Darinka</t>
  </si>
  <si>
    <t>Bachnár Ladislav</t>
  </si>
  <si>
    <t>Šuchtár Milan</t>
  </si>
  <si>
    <t>Šuchtár Adam</t>
  </si>
  <si>
    <t>Ďurana Ivan</t>
  </si>
  <si>
    <t>Ďuranová Mária</t>
  </si>
  <si>
    <t>Koštiaľ  Vladimír, Ing.</t>
  </si>
  <si>
    <t>Koštiaľová Anna</t>
  </si>
  <si>
    <t>Kubizňák Zdeněk</t>
  </si>
  <si>
    <t>Kubizňáková Helena</t>
  </si>
  <si>
    <t>Bublík Jiří</t>
  </si>
  <si>
    <t>Vacková Milada</t>
  </si>
  <si>
    <t>Figur  Miloš</t>
  </si>
  <si>
    <t xml:space="preserve">Figurová Lenka </t>
  </si>
  <si>
    <t>Čamatej Michal</t>
  </si>
  <si>
    <t>Čamatejová Marcela</t>
  </si>
  <si>
    <t>MX5</t>
  </si>
  <si>
    <t>Jaguar MK 2</t>
  </si>
  <si>
    <t>Alfa Romeo 1750 GTV</t>
  </si>
  <si>
    <t>Škoda Š 450 Roadster</t>
  </si>
  <si>
    <t>Cadillac de Ville</t>
  </si>
  <si>
    <t>Volga GAZ 21 M</t>
  </si>
  <si>
    <t>Tatra 603-2</t>
  </si>
  <si>
    <t>Triumph TR 3 A</t>
  </si>
  <si>
    <t>Fiat 500 L</t>
  </si>
  <si>
    <t>PL</t>
  </si>
  <si>
    <t>Morris Mini</t>
  </si>
  <si>
    <t>ČZ 175/502</t>
  </si>
  <si>
    <t>Jawa 250 / 11 perák</t>
  </si>
  <si>
    <t xml:space="preserve">Manet S 125 </t>
  </si>
  <si>
    <t>ČZ 175 / 501</t>
  </si>
  <si>
    <t xml:space="preserve">ČZ 175 </t>
  </si>
  <si>
    <t>Manet 100</t>
  </si>
  <si>
    <t xml:space="preserve">Buick phaeton  </t>
  </si>
  <si>
    <t>Laurint &amp; Klement 110</t>
  </si>
  <si>
    <t>FORD model A</t>
  </si>
  <si>
    <t>Pontiac</t>
  </si>
  <si>
    <t>Tatra 57</t>
  </si>
  <si>
    <t>Jaguár SS 100</t>
  </si>
  <si>
    <t>Tatra 57 K/AB</t>
  </si>
  <si>
    <t>Ttara 600</t>
  </si>
  <si>
    <t>Jaguar XK 120</t>
  </si>
  <si>
    <t>Valkswagen 10/11</t>
  </si>
  <si>
    <t>Austin Haeley 100</t>
  </si>
  <si>
    <t>BMW 502</t>
  </si>
  <si>
    <t>Škoda 1000 MB R</t>
  </si>
  <si>
    <t>Volkswagen - Chrobak</t>
  </si>
  <si>
    <t>Mercedes Benz 230 Pagoda</t>
  </si>
  <si>
    <t>Mazda MX 5 Cabrio</t>
  </si>
  <si>
    <t>Bělohoubeková Růžena</t>
  </si>
  <si>
    <t>Pavlů Karol, Ing</t>
  </si>
  <si>
    <t>Pavlů Dariana</t>
  </si>
  <si>
    <t>P - A</t>
  </si>
  <si>
    <t>P - M</t>
  </si>
  <si>
    <t>M</t>
  </si>
  <si>
    <t>Kat</t>
  </si>
  <si>
    <t>D1</t>
  </si>
  <si>
    <t>D2</t>
  </si>
  <si>
    <t>D3</t>
  </si>
  <si>
    <t>X</t>
  </si>
  <si>
    <t>x</t>
  </si>
  <si>
    <t>Zákaz zastavenia (tr.body)</t>
  </si>
  <si>
    <t>DNF</t>
  </si>
  <si>
    <t>Etapa 30.08.2008</t>
  </si>
  <si>
    <t>S 5 -  KMÚ 90 m / 15 s</t>
  </si>
  <si>
    <t>S 6 - KMÚ 90 m / 15 s</t>
  </si>
  <si>
    <t>S 7 -  KMÚ 90 m / 15 s</t>
  </si>
  <si>
    <t>S 8 -  KMÚ 90 m / 15 s</t>
  </si>
  <si>
    <t>Škoda Octavia Super</t>
  </si>
  <si>
    <t>Horňák Ján, Ing</t>
  </si>
  <si>
    <t xml:space="preserve">Packard Twelve club sedan </t>
  </si>
  <si>
    <t>Stoch Marián</t>
  </si>
  <si>
    <t>Mercedes 170V Roadster</t>
  </si>
  <si>
    <t>Tatra 600</t>
  </si>
  <si>
    <t>Stoklosa Krzystof</t>
  </si>
  <si>
    <t>BMW 501</t>
  </si>
  <si>
    <t>Porsche</t>
  </si>
  <si>
    <t>Martin Kozler</t>
  </si>
  <si>
    <t>Maria Kozlerova</t>
  </si>
  <si>
    <t>MG A 1600</t>
  </si>
  <si>
    <t>Ondriš Ladislav Ing</t>
  </si>
  <si>
    <t>Ondrišová Silvia Ing.</t>
  </si>
  <si>
    <t>Škoda Felícia</t>
  </si>
  <si>
    <t>Dubovský Stanislav, Ing.</t>
  </si>
  <si>
    <t>Kudláček Roman, Ing.</t>
  </si>
  <si>
    <t>Volga GAZ 21-S</t>
  </si>
  <si>
    <t>Volkswagen - Beetle</t>
  </si>
  <si>
    <t>Uhřík Petr</t>
  </si>
  <si>
    <t>Vaníček Milan</t>
  </si>
  <si>
    <t>Škoda 1000 MB</t>
  </si>
  <si>
    <t>Deň 29.08.2008</t>
  </si>
  <si>
    <t>Deň 30.08.2008</t>
  </si>
  <si>
    <t>Trestné body spolu</t>
  </si>
  <si>
    <t>Deň 31.08.2008</t>
  </si>
  <si>
    <t>S 9 -  KMÚ 90 m / 15 s</t>
  </si>
  <si>
    <t>S 10 - KMÚ 90 m / 15 s</t>
  </si>
  <si>
    <t>Jazda pravideľnosti 17:24,000</t>
  </si>
  <si>
    <t>S 11 -  KMÚ 90 m / 15 s</t>
  </si>
  <si>
    <t>S 12 -  KMÚ 90 m / 15 s</t>
  </si>
  <si>
    <t>čas cieľa</t>
  </si>
  <si>
    <t>rozdiel</t>
  </si>
  <si>
    <t>KMÚ 1</t>
  </si>
  <si>
    <t>Jaz.prav.</t>
  </si>
  <si>
    <t>KMÚ 2</t>
  </si>
  <si>
    <t>KMÚ 3</t>
  </si>
  <si>
    <t>KMÚ 4</t>
  </si>
  <si>
    <t>Priebežné výsledky po dvoch dňoch</t>
  </si>
  <si>
    <t>Oficiálne výsledky 29.08.2008 - 31.08.2008</t>
  </si>
  <si>
    <t>Oldtimer Rallye Tatry 2008</t>
  </si>
  <si>
    <t>Neoficiálne výsledky - Oldtimer Rallye Tatry 29.08.2008 Slovak Race</t>
  </si>
  <si>
    <t>Pav Romuald</t>
  </si>
  <si>
    <t>Oficiálne výsledky - Oldtimer Rallye Tatry 29.08.2008 Slovak Race</t>
  </si>
  <si>
    <t>Body SPHV</t>
  </si>
  <si>
    <t>Neoficiálne výsledky - Oldtimer Rallye Tatry  International Race</t>
  </si>
  <si>
    <t>Oldtimer Rallye Tatry 2008 Internacional Race</t>
  </si>
  <si>
    <t>Oficiálne výsledky 30.08.2008 - 31.08.2008</t>
  </si>
  <si>
    <t>Oficiálne výsledky - Oldtimer Rallye Tatry  International Race</t>
  </si>
  <si>
    <t>Etapa 31.8.2008</t>
  </si>
  <si>
    <t>Oficiálne výsledky 29.08.2008 - 31.08.2008 do r.v. 1946</t>
  </si>
  <si>
    <t>Oficiálne výsledky 30.08.2008 - 31.08.2008 SPHV</t>
  </si>
  <si>
    <t>S P H V</t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</si>
</sst>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* _-#,##0\ &quot;Sk&quot;;* \-#,##0\ &quot;Sk&quot;;* _-&quot;-&quot;\ &quot;Sk&quot;;@"/>
    <numFmt numFmtId="165" formatCode="* #,##0;* \-#,##0;* &quot;-&quot;;@"/>
    <numFmt numFmtId="166" formatCode="* _-#,##0.00\ &quot;Sk&quot;;* \-#,##0.00\ &quot;Sk&quot;;* _-&quot;-&quot;??\ &quot;Sk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hh:mm:ss.000"/>
    <numFmt numFmtId="173" formatCode="mm:ss.000"/>
    <numFmt numFmtId="174" formatCode="ss.000"/>
    <numFmt numFmtId="175" formatCode="h:mm;@"/>
    <numFmt numFmtId="176" formatCode="ss.00"/>
    <numFmt numFmtId="177" formatCode="0.00;[Red]0.00"/>
    <numFmt numFmtId="178" formatCode="mm:ss.0;@"/>
    <numFmt numFmtId="179" formatCode="h:mm:ss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ss"/>
    <numFmt numFmtId="185" formatCode="mm:ss.00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2"/>
    </font>
    <font>
      <sz val="22"/>
      <name val="Arial CE"/>
      <family val="2"/>
    </font>
    <font>
      <b/>
      <sz val="16"/>
      <name val="Times New Roman"/>
      <family val="1"/>
    </font>
    <font>
      <b/>
      <sz val="10"/>
      <color indexed="9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E"/>
      <family val="2"/>
    </font>
    <font>
      <sz val="8"/>
      <name val="Arial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color indexed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5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4" fillId="0" borderId="0" xfId="60" applyFill="1" applyBorder="1" applyAlignment="1">
      <alignment vertical="center"/>
      <protection/>
    </xf>
    <xf numFmtId="0" fontId="4" fillId="0" borderId="0" xfId="60" applyFill="1" applyBorder="1" applyAlignment="1">
      <alignment horizontal="center" vertical="center"/>
      <protection/>
    </xf>
    <xf numFmtId="1" fontId="8" fillId="22" borderId="10" xfId="60" applyNumberFormat="1" applyFont="1" applyFill="1" applyBorder="1" applyAlignment="1">
      <alignment horizontal="center" vertical="center"/>
      <protection/>
    </xf>
    <xf numFmtId="0" fontId="4" fillId="0" borderId="0" xfId="60" applyFill="1" applyAlignment="1">
      <alignment vertical="center"/>
      <protection/>
    </xf>
    <xf numFmtId="0" fontId="4" fillId="0" borderId="0" xfId="60" applyFill="1" applyAlignment="1">
      <alignment horizontal="center" vertical="center"/>
      <protection/>
    </xf>
    <xf numFmtId="0" fontId="1" fillId="10" borderId="11" xfId="60" applyFont="1" applyFill="1" applyBorder="1" applyAlignment="1">
      <alignment horizontal="center" vertical="center"/>
      <protection/>
    </xf>
    <xf numFmtId="0" fontId="1" fillId="10" borderId="12" xfId="60" applyFont="1" applyFill="1" applyBorder="1" applyAlignment="1">
      <alignment horizontal="center" vertical="center"/>
      <protection/>
    </xf>
    <xf numFmtId="172" fontId="4" fillId="0" borderId="11" xfId="67" applyNumberFormat="1" applyFont="1" applyFill="1" applyBorder="1" applyAlignment="1">
      <alignment horizontal="center" vertical="center"/>
      <protection/>
    </xf>
    <xf numFmtId="176" fontId="4" fillId="0" borderId="11" xfId="60" applyNumberFormat="1" applyFont="1" applyFill="1" applyBorder="1" applyAlignment="1">
      <alignment horizontal="center" vertical="center"/>
      <protection/>
    </xf>
    <xf numFmtId="1" fontId="8" fillId="0" borderId="11" xfId="60" applyNumberFormat="1" applyFont="1" applyFill="1" applyBorder="1" applyAlignment="1">
      <alignment horizontal="center" vertical="center"/>
      <protection/>
    </xf>
    <xf numFmtId="0" fontId="4" fillId="0" borderId="0" xfId="60" applyFont="1" applyFill="1" applyAlignment="1">
      <alignment horizontal="center" vertical="center"/>
      <protection/>
    </xf>
    <xf numFmtId="2" fontId="8" fillId="0" borderId="0" xfId="60" applyNumberFormat="1" applyFont="1" applyFill="1" applyAlignment="1">
      <alignment horizontal="center" vertical="center"/>
      <protection/>
    </xf>
    <xf numFmtId="1" fontId="8" fillId="0" borderId="0" xfId="60" applyNumberFormat="1" applyFont="1" applyFill="1" applyAlignment="1">
      <alignment horizontal="center" vertical="center"/>
      <protection/>
    </xf>
    <xf numFmtId="176" fontId="4" fillId="0" borderId="11" xfId="67" applyNumberFormat="1" applyFont="1" applyFill="1" applyBorder="1" applyAlignment="1">
      <alignment horizontal="center" vertical="center"/>
      <protection/>
    </xf>
    <xf numFmtId="172" fontId="4" fillId="0" borderId="11" xfId="60" applyNumberFormat="1" applyFont="1" applyFill="1" applyBorder="1" applyAlignment="1">
      <alignment horizontal="center" vertical="center"/>
      <protection/>
    </xf>
    <xf numFmtId="172" fontId="0" fillId="0" borderId="11" xfId="60" applyNumberFormat="1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26" fillId="0" borderId="11" xfId="0" applyNumberFormat="1" applyFont="1" applyBorder="1" applyAlignment="1">
      <alignment horizontal="center" vertical="center"/>
    </xf>
    <xf numFmtId="1" fontId="8" fillId="4" borderId="11" xfId="60" applyNumberFormat="1" applyFont="1" applyFill="1" applyBorder="1" applyAlignment="1">
      <alignment horizontal="center" vertical="center"/>
      <protection/>
    </xf>
    <xf numFmtId="0" fontId="1" fillId="0" borderId="12" xfId="60" applyFont="1" applyFill="1" applyBorder="1" applyAlignment="1">
      <alignment horizontal="center" vertical="center"/>
      <protection/>
    </xf>
    <xf numFmtId="0" fontId="8" fillId="24" borderId="14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vertical="center"/>
    </xf>
    <xf numFmtId="0" fontId="4" fillId="24" borderId="14" xfId="0" applyFont="1" applyFill="1" applyBorder="1" applyAlignment="1">
      <alignment horizontal="left" vertical="center" wrapText="1"/>
    </xf>
    <xf numFmtId="0" fontId="8" fillId="24" borderId="16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72" fontId="4" fillId="0" borderId="16" xfId="67" applyNumberFormat="1" applyFont="1" applyFill="1" applyBorder="1" applyAlignment="1">
      <alignment horizontal="center" vertical="center"/>
      <protection/>
    </xf>
    <xf numFmtId="176" fontId="4" fillId="0" borderId="16" xfId="67" applyNumberFormat="1" applyFont="1" applyFill="1" applyBorder="1" applyAlignment="1">
      <alignment horizontal="center" vertical="center"/>
      <protection/>
    </xf>
    <xf numFmtId="176" fontId="4" fillId="0" borderId="16" xfId="60" applyNumberFormat="1" applyFont="1" applyFill="1" applyBorder="1" applyAlignment="1">
      <alignment horizontal="center" vertical="center"/>
      <protection/>
    </xf>
    <xf numFmtId="1" fontId="8" fillId="0" borderId="16" xfId="60" applyNumberFormat="1" applyFont="1" applyFill="1" applyBorder="1" applyAlignment="1">
      <alignment horizontal="center" vertical="center"/>
      <protection/>
    </xf>
    <xf numFmtId="172" fontId="0" fillId="0" borderId="16" xfId="60" applyNumberFormat="1" applyFont="1" applyFill="1" applyBorder="1" applyAlignment="1">
      <alignment horizontal="center" vertical="center"/>
      <protection/>
    </xf>
    <xf numFmtId="172" fontId="4" fillId="0" borderId="16" xfId="60" applyNumberFormat="1" applyFont="1" applyFill="1" applyBorder="1" applyAlignment="1">
      <alignment horizontal="center" vertical="center"/>
      <protection/>
    </xf>
    <xf numFmtId="1" fontId="26" fillId="0" borderId="16" xfId="0" applyNumberFormat="1" applyFont="1" applyBorder="1" applyAlignment="1">
      <alignment horizontal="center" vertical="center"/>
    </xf>
    <xf numFmtId="1" fontId="8" fillId="4" borderId="16" xfId="60" applyNumberFormat="1" applyFont="1" applyFill="1" applyBorder="1" applyAlignment="1">
      <alignment horizontal="center" vertical="center"/>
      <protection/>
    </xf>
    <xf numFmtId="0" fontId="1" fillId="0" borderId="18" xfId="60" applyFont="1" applyFill="1" applyBorder="1" applyAlignment="1">
      <alignment horizontal="center" vertical="center"/>
      <protection/>
    </xf>
    <xf numFmtId="0" fontId="8" fillId="24" borderId="19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left" vertical="center" wrapText="1"/>
    </xf>
    <xf numFmtId="0" fontId="4" fillId="24" borderId="19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72" fontId="4" fillId="0" borderId="19" xfId="67" applyNumberFormat="1" applyFont="1" applyFill="1" applyBorder="1" applyAlignment="1">
      <alignment horizontal="center" vertical="center"/>
      <protection/>
    </xf>
    <xf numFmtId="176" fontId="4" fillId="0" borderId="19" xfId="67" applyNumberFormat="1" applyFont="1" applyFill="1" applyBorder="1" applyAlignment="1">
      <alignment horizontal="center" vertical="center"/>
      <protection/>
    </xf>
    <xf numFmtId="176" fontId="4" fillId="0" borderId="19" xfId="60" applyNumberFormat="1" applyFont="1" applyFill="1" applyBorder="1" applyAlignment="1">
      <alignment horizontal="center" vertical="center"/>
      <protection/>
    </xf>
    <xf numFmtId="1" fontId="26" fillId="0" borderId="19" xfId="0" applyNumberFormat="1" applyFont="1" applyBorder="1" applyAlignment="1">
      <alignment horizontal="center" vertical="center"/>
    </xf>
    <xf numFmtId="1" fontId="8" fillId="0" borderId="19" xfId="60" applyNumberFormat="1" applyFont="1" applyFill="1" applyBorder="1" applyAlignment="1">
      <alignment horizontal="center" vertical="center"/>
      <protection/>
    </xf>
    <xf numFmtId="172" fontId="0" fillId="0" borderId="19" xfId="60" applyNumberFormat="1" applyFont="1" applyFill="1" applyBorder="1" applyAlignment="1">
      <alignment horizontal="center" vertical="center"/>
      <protection/>
    </xf>
    <xf numFmtId="172" fontId="4" fillId="0" borderId="19" xfId="60" applyNumberFormat="1" applyFont="1" applyFill="1" applyBorder="1" applyAlignment="1">
      <alignment horizontal="center" vertical="center"/>
      <protection/>
    </xf>
    <xf numFmtId="1" fontId="8" fillId="4" borderId="19" xfId="60" applyNumberFormat="1" applyFont="1" applyFill="1" applyBorder="1" applyAlignment="1">
      <alignment horizontal="center" vertical="center"/>
      <protection/>
    </xf>
    <xf numFmtId="0" fontId="4" fillId="24" borderId="16" xfId="0" applyFont="1" applyFill="1" applyBorder="1" applyAlignment="1">
      <alignment vertical="center"/>
    </xf>
    <xf numFmtId="0" fontId="4" fillId="24" borderId="16" xfId="0" applyFont="1" applyFill="1" applyBorder="1" applyAlignment="1">
      <alignment horizontal="left" vertical="center"/>
    </xf>
    <xf numFmtId="0" fontId="1" fillId="0" borderId="21" xfId="60" applyFont="1" applyFill="1" applyBorder="1" applyAlignment="1">
      <alignment horizontal="center" vertical="center"/>
      <protection/>
    </xf>
    <xf numFmtId="0" fontId="7" fillId="0" borderId="22" xfId="60" applyFont="1" applyFill="1" applyBorder="1" applyAlignment="1">
      <alignment horizontal="center" vertical="center" wrapText="1"/>
      <protection/>
    </xf>
    <xf numFmtId="0" fontId="1" fillId="0" borderId="22" xfId="60" applyFont="1" applyFill="1" applyBorder="1" applyAlignment="1">
      <alignment horizontal="center" vertical="center"/>
      <protection/>
    </xf>
    <xf numFmtId="0" fontId="8" fillId="0" borderId="11" xfId="68" applyFont="1" applyFill="1" applyBorder="1" applyAlignment="1">
      <alignment horizontal="center" vertical="center"/>
      <protection/>
    </xf>
    <xf numFmtId="0" fontId="0" fillId="0" borderId="11" xfId="68" applyFill="1" applyBorder="1" applyAlignment="1">
      <alignment horizontal="left" vertical="center"/>
      <protection/>
    </xf>
    <xf numFmtId="0" fontId="4" fillId="0" borderId="11" xfId="68" applyFont="1" applyFill="1" applyBorder="1" applyAlignment="1">
      <alignment horizontal="center" vertical="center" wrapText="1"/>
      <protection/>
    </xf>
    <xf numFmtId="0" fontId="4" fillId="0" borderId="11" xfId="68" applyFont="1" applyFill="1" applyBorder="1" applyAlignment="1">
      <alignment horizontal="center"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22" borderId="11" xfId="68" applyFont="1" applyFill="1" applyBorder="1" applyAlignment="1">
      <alignment horizontal="center" vertical="center"/>
      <protection/>
    </xf>
    <xf numFmtId="0" fontId="8" fillId="0" borderId="11" xfId="60" applyFont="1" applyFill="1" applyBorder="1" applyAlignment="1">
      <alignment horizontal="center" vertical="center"/>
      <protection/>
    </xf>
    <xf numFmtId="0" fontId="4" fillId="0" borderId="11" xfId="60" applyFont="1" applyFill="1" applyBorder="1" applyAlignment="1">
      <alignment horizontal="left" vertical="center"/>
      <protection/>
    </xf>
    <xf numFmtId="0" fontId="4" fillId="0" borderId="21" xfId="60" applyFont="1" applyFill="1" applyBorder="1" applyAlignment="1">
      <alignment horizontal="center" vertical="center"/>
      <protection/>
    </xf>
    <xf numFmtId="0" fontId="8" fillId="24" borderId="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0" borderId="22" xfId="60" applyFill="1" applyBorder="1" applyAlignment="1">
      <alignment horizontal="center" vertical="center"/>
      <protection/>
    </xf>
    <xf numFmtId="0" fontId="8" fillId="24" borderId="13" xfId="0" applyFont="1" applyFill="1" applyBorder="1" applyAlignment="1">
      <alignment horizontal="center" vertical="center"/>
    </xf>
    <xf numFmtId="0" fontId="0" fillId="0" borderId="11" xfId="68" applyFont="1" applyFill="1" applyBorder="1" applyAlignment="1">
      <alignment horizontal="left" vertical="center"/>
      <protection/>
    </xf>
    <xf numFmtId="0" fontId="0" fillId="0" borderId="11" xfId="68" applyFont="1" applyFill="1" applyBorder="1" applyAlignment="1">
      <alignment horizontal="center" vertical="center"/>
      <protection/>
    </xf>
    <xf numFmtId="0" fontId="4" fillId="0" borderId="11" xfId="68" applyFont="1" applyFill="1" applyBorder="1" applyAlignment="1">
      <alignment horizontal="left" vertical="center"/>
      <protection/>
    </xf>
    <xf numFmtId="0" fontId="0" fillId="0" borderId="11" xfId="68" applyFont="1" applyFill="1" applyBorder="1" applyAlignment="1">
      <alignment vertical="center"/>
      <protection/>
    </xf>
    <xf numFmtId="0" fontId="0" fillId="0" borderId="11" xfId="68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1" xfId="68" applyFont="1" applyFill="1" applyBorder="1" applyAlignment="1">
      <alignment horizontal="left" vertical="center" wrapText="1"/>
      <protection/>
    </xf>
    <xf numFmtId="0" fontId="4" fillId="0" borderId="11" xfId="68" applyFont="1" applyFill="1" applyBorder="1" applyAlignment="1">
      <alignment horizontal="left" vertical="center" wrapText="1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1" fillId="0" borderId="11" xfId="60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center"/>
    </xf>
    <xf numFmtId="0" fontId="4" fillId="0" borderId="11" xfId="60" applyFill="1" applyBorder="1" applyAlignment="1">
      <alignment horizontal="center" vertical="center"/>
      <protection/>
    </xf>
    <xf numFmtId="0" fontId="4" fillId="24" borderId="14" xfId="0" applyFont="1" applyFill="1" applyBorder="1" applyAlignment="1">
      <alignment vertical="center" wrapText="1"/>
    </xf>
    <xf numFmtId="0" fontId="4" fillId="24" borderId="19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60" applyNumberFormat="1" applyFont="1" applyFill="1" applyBorder="1" applyAlignment="1">
      <alignment horizontal="center" vertical="center"/>
      <protection/>
    </xf>
    <xf numFmtId="0" fontId="8" fillId="0" borderId="0" xfId="68" applyNumberFormat="1" applyFont="1" applyFill="1" applyBorder="1" applyAlignment="1">
      <alignment horizontal="center" vertical="center"/>
      <protection/>
    </xf>
    <xf numFmtId="0" fontId="0" fillId="0" borderId="0" xfId="68" applyNumberFormat="1" applyFont="1" applyFill="1" applyBorder="1" applyAlignment="1">
      <alignment horizontal="center" vertical="center" wrapText="1"/>
      <protection/>
    </xf>
    <xf numFmtId="0" fontId="4" fillId="0" borderId="0" xfId="68" applyNumberFormat="1" applyFont="1" applyFill="1" applyBorder="1" applyAlignment="1">
      <alignment horizontal="center" vertical="center"/>
      <protection/>
    </xf>
    <xf numFmtId="0" fontId="4" fillId="0" borderId="0" xfId="60" applyNumberFormat="1" applyFill="1" applyBorder="1" applyAlignment="1">
      <alignment horizontal="center" vertical="center"/>
      <protection/>
    </xf>
    <xf numFmtId="0" fontId="4" fillId="0" borderId="0" xfId="60" applyNumberFormat="1" applyFont="1" applyFill="1" applyBorder="1" applyAlignment="1">
      <alignment horizontal="center" vertical="center"/>
      <protection/>
    </xf>
    <xf numFmtId="0" fontId="0" fillId="0" borderId="0" xfId="68" applyNumberFormat="1" applyFont="1" applyFill="1" applyBorder="1" applyAlignment="1">
      <alignment horizontal="left" vertical="center" wrapText="1"/>
      <protection/>
    </xf>
    <xf numFmtId="0" fontId="4" fillId="0" borderId="0" xfId="68" applyNumberFormat="1" applyFont="1" applyFill="1" applyBorder="1" applyAlignment="1">
      <alignment horizontal="left" vertical="center" wrapText="1"/>
      <protection/>
    </xf>
    <xf numFmtId="0" fontId="4" fillId="0" borderId="0" xfId="68" applyNumberFormat="1" applyFont="1" applyFill="1" applyBorder="1" applyAlignment="1">
      <alignment horizontal="center" vertical="center" wrapText="1"/>
      <protection/>
    </xf>
    <xf numFmtId="1" fontId="8" fillId="0" borderId="24" xfId="60" applyNumberFormat="1" applyFont="1" applyFill="1" applyBorder="1" applyAlignment="1">
      <alignment horizontal="center" vertical="center"/>
      <protection/>
    </xf>
    <xf numFmtId="1" fontId="4" fillId="0" borderId="0" xfId="67" applyNumberFormat="1" applyFont="1" applyFill="1" applyBorder="1" applyAlignment="1">
      <alignment horizontal="center" vertical="center"/>
      <protection/>
    </xf>
    <xf numFmtId="1" fontId="8" fillId="0" borderId="0" xfId="60" applyNumberFormat="1" applyFont="1" applyFill="1" applyBorder="1" applyAlignment="1">
      <alignment horizontal="center" vertical="center"/>
      <protection/>
    </xf>
    <xf numFmtId="0" fontId="8" fillId="24" borderId="11" xfId="59" applyFont="1" applyFill="1" applyBorder="1" applyAlignment="1">
      <alignment horizontal="center" vertical="center"/>
      <protection/>
    </xf>
    <xf numFmtId="0" fontId="4" fillId="24" borderId="11" xfId="59" applyFont="1" applyFill="1" applyBorder="1" applyAlignment="1">
      <alignment vertical="center"/>
      <protection/>
    </xf>
    <xf numFmtId="0" fontId="4" fillId="24" borderId="11" xfId="59" applyFont="1" applyFill="1" applyBorder="1" applyAlignment="1">
      <alignment horizontal="left" vertical="center"/>
      <protection/>
    </xf>
    <xf numFmtId="0" fontId="4" fillId="24" borderId="11" xfId="59" applyFont="1" applyFill="1" applyBorder="1" applyAlignment="1">
      <alignment horizontal="center" vertical="center" wrapText="1"/>
      <protection/>
    </xf>
    <xf numFmtId="0" fontId="4" fillId="24" borderId="11" xfId="59" applyFont="1" applyFill="1" applyBorder="1" applyAlignment="1">
      <alignment horizontal="center" vertical="center"/>
      <protection/>
    </xf>
    <xf numFmtId="0" fontId="4" fillId="24" borderId="14" xfId="59" applyFont="1" applyFill="1" applyBorder="1" applyAlignment="1">
      <alignment horizontal="center" vertical="center"/>
      <protection/>
    </xf>
    <xf numFmtId="0" fontId="1" fillId="0" borderId="11" xfId="59" applyFont="1" applyBorder="1" applyAlignment="1">
      <alignment horizontal="center"/>
      <protection/>
    </xf>
    <xf numFmtId="0" fontId="1" fillId="0" borderId="13" xfId="59" applyFont="1" applyBorder="1" applyAlignment="1">
      <alignment horizontal="center"/>
      <protection/>
    </xf>
    <xf numFmtId="1" fontId="26" fillId="0" borderId="11" xfId="59" applyNumberFormat="1" applyFont="1" applyBorder="1" applyAlignment="1">
      <alignment horizontal="center" vertical="center"/>
      <protection/>
    </xf>
    <xf numFmtId="185" fontId="4" fillId="0" borderId="11" xfId="67" applyNumberFormat="1" applyFont="1" applyFill="1" applyBorder="1" applyAlignment="1">
      <alignment horizontal="center" vertical="center"/>
      <protection/>
    </xf>
    <xf numFmtId="185" fontId="4" fillId="0" borderId="11" xfId="60" applyNumberFormat="1" applyFont="1" applyFill="1" applyBorder="1" applyAlignment="1">
      <alignment horizontal="center" vertical="center"/>
      <protection/>
    </xf>
    <xf numFmtId="0" fontId="4" fillId="24" borderId="13" xfId="59" applyFont="1" applyFill="1" applyBorder="1" applyAlignment="1">
      <alignment horizontal="center" vertical="center"/>
      <protection/>
    </xf>
    <xf numFmtId="0" fontId="4" fillId="24" borderId="11" xfId="59" applyFont="1" applyFill="1" applyBorder="1" applyAlignment="1">
      <alignment vertical="center" wrapText="1"/>
      <protection/>
    </xf>
    <xf numFmtId="0" fontId="4" fillId="24" borderId="11" xfId="59" applyFont="1" applyFill="1" applyBorder="1" applyAlignment="1">
      <alignment horizontal="left" vertical="center" wrapText="1"/>
      <protection/>
    </xf>
    <xf numFmtId="0" fontId="8" fillId="24" borderId="0" xfId="59" applyFont="1" applyFill="1" applyBorder="1" applyAlignment="1">
      <alignment horizontal="center" vertical="center"/>
      <protection/>
    </xf>
    <xf numFmtId="0" fontId="4" fillId="24" borderId="23" xfId="59" applyFont="1" applyFill="1" applyBorder="1" applyAlignment="1">
      <alignment horizontal="center" vertical="center" wrapText="1"/>
      <protection/>
    </xf>
    <xf numFmtId="0" fontId="4" fillId="24" borderId="0" xfId="59" applyFont="1" applyFill="1" applyBorder="1" applyAlignment="1">
      <alignment horizontal="center" vertical="center"/>
      <protection/>
    </xf>
    <xf numFmtId="0" fontId="4" fillId="22" borderId="11" xfId="69" applyFont="1" applyFill="1" applyBorder="1" applyAlignment="1">
      <alignment horizontal="center" vertical="center"/>
      <protection/>
    </xf>
    <xf numFmtId="0" fontId="4" fillId="24" borderId="21" xfId="59" applyFont="1" applyFill="1" applyBorder="1" applyAlignment="1">
      <alignment horizontal="center" vertical="center"/>
      <protection/>
    </xf>
    <xf numFmtId="0" fontId="4" fillId="24" borderId="23" xfId="59" applyFont="1" applyFill="1" applyBorder="1" applyAlignment="1">
      <alignment horizontal="center" vertical="center"/>
      <protection/>
    </xf>
    <xf numFmtId="0" fontId="8" fillId="24" borderId="13" xfId="59" applyFont="1" applyFill="1" applyBorder="1" applyAlignment="1">
      <alignment horizontal="center" vertical="center"/>
      <protection/>
    </xf>
    <xf numFmtId="0" fontId="8" fillId="0" borderId="13" xfId="69" applyFont="1" applyFill="1" applyBorder="1" applyAlignment="1">
      <alignment horizontal="center" vertical="center"/>
      <protection/>
    </xf>
    <xf numFmtId="0" fontId="4" fillId="0" borderId="11" xfId="69" applyFont="1" applyFill="1" applyBorder="1" applyAlignment="1">
      <alignment horizontal="left" vertical="center"/>
      <protection/>
    </xf>
    <xf numFmtId="0" fontId="4" fillId="0" borderId="11" xfId="69" applyFont="1" applyFill="1" applyBorder="1" applyAlignment="1">
      <alignment horizontal="center" vertical="center"/>
      <protection/>
    </xf>
    <xf numFmtId="0" fontId="4" fillId="0" borderId="21" xfId="69" applyFont="1" applyFill="1" applyBorder="1" applyAlignment="1">
      <alignment horizontal="center" vertical="center"/>
      <protection/>
    </xf>
    <xf numFmtId="0" fontId="0" fillId="0" borderId="11" xfId="69" applyFont="1" applyFill="1" applyBorder="1" applyAlignment="1">
      <alignment horizontal="left" vertical="center"/>
      <protection/>
    </xf>
    <xf numFmtId="0" fontId="0" fillId="0" borderId="11" xfId="69" applyFont="1" applyFill="1" applyBorder="1" applyAlignment="1">
      <alignment vertical="center"/>
      <protection/>
    </xf>
    <xf numFmtId="0" fontId="0" fillId="0" borderId="11" xfId="69" applyFont="1" applyFill="1" applyBorder="1" applyAlignment="1">
      <alignment horizontal="center" vertical="center" wrapText="1"/>
      <protection/>
    </xf>
    <xf numFmtId="0" fontId="8" fillId="0" borderId="11" xfId="59" applyFont="1" applyFill="1" applyBorder="1" applyAlignment="1">
      <alignment horizontal="center" vertical="center"/>
      <protection/>
    </xf>
    <xf numFmtId="0" fontId="4" fillId="0" borderId="11" xfId="59" applyFont="1" applyFill="1" applyBorder="1" applyAlignment="1">
      <alignment horizontal="left" vertical="center" wrapText="1"/>
      <protection/>
    </xf>
    <xf numFmtId="0" fontId="4" fillId="0" borderId="11" xfId="59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Alignment="1">
      <alignment horizontal="center" vertical="center"/>
      <protection/>
    </xf>
    <xf numFmtId="0" fontId="1" fillId="0" borderId="16" xfId="59" applyFont="1" applyBorder="1" applyAlignment="1">
      <alignment horizontal="center"/>
      <protection/>
    </xf>
    <xf numFmtId="0" fontId="1" fillId="0" borderId="17" xfId="59" applyFont="1" applyBorder="1" applyAlignment="1">
      <alignment horizontal="center"/>
      <protection/>
    </xf>
    <xf numFmtId="0" fontId="8" fillId="0" borderId="16" xfId="69" applyFont="1" applyFill="1" applyBorder="1" applyAlignment="1">
      <alignment horizontal="center" vertical="center"/>
      <protection/>
    </xf>
    <xf numFmtId="0" fontId="0" fillId="0" borderId="11" xfId="69" applyFont="1" applyFill="1" applyBorder="1" applyAlignment="1">
      <alignment horizontal="left" vertical="center" wrapText="1"/>
      <protection/>
    </xf>
    <xf numFmtId="0" fontId="4" fillId="0" borderId="11" xfId="69" applyFont="1" applyFill="1" applyBorder="1" applyAlignment="1">
      <alignment horizontal="left" vertical="center" wrapText="1"/>
      <protection/>
    </xf>
    <xf numFmtId="0" fontId="4" fillId="0" borderId="16" xfId="69" applyFont="1" applyFill="1" applyBorder="1" applyAlignment="1">
      <alignment horizontal="center" vertical="center" wrapText="1"/>
      <protection/>
    </xf>
    <xf numFmtId="0" fontId="0" fillId="0" borderId="16" xfId="69" applyFont="1" applyFill="1" applyBorder="1" applyAlignment="1">
      <alignment horizontal="center" vertical="center" wrapText="1"/>
      <protection/>
    </xf>
    <xf numFmtId="0" fontId="4" fillId="0" borderId="16" xfId="69" applyFont="1" applyFill="1" applyBorder="1" applyAlignment="1">
      <alignment horizontal="center" vertical="center"/>
      <protection/>
    </xf>
    <xf numFmtId="0" fontId="1" fillId="0" borderId="19" xfId="59" applyFont="1" applyBorder="1" applyAlignment="1">
      <alignment horizontal="center"/>
      <protection/>
    </xf>
    <xf numFmtId="0" fontId="1" fillId="0" borderId="20" xfId="59" applyFont="1" applyBorder="1" applyAlignment="1">
      <alignment horizontal="center"/>
      <protection/>
    </xf>
    <xf numFmtId="185" fontId="4" fillId="0" borderId="0" xfId="60" applyNumberFormat="1" applyFill="1" applyAlignment="1">
      <alignment vertical="center"/>
      <protection/>
    </xf>
    <xf numFmtId="1" fontId="4" fillId="0" borderId="0" xfId="60" applyNumberFormat="1" applyFill="1" applyBorder="1" applyAlignment="1">
      <alignment vertical="center"/>
      <protection/>
    </xf>
    <xf numFmtId="1" fontId="4" fillId="0" borderId="0" xfId="60" applyNumberFormat="1" applyFill="1" applyAlignment="1">
      <alignment vertical="center"/>
      <protection/>
    </xf>
    <xf numFmtId="1" fontId="4" fillId="0" borderId="0" xfId="60" applyNumberFormat="1" applyFill="1" applyAlignment="1">
      <alignment horizontal="center" vertical="center"/>
      <protection/>
    </xf>
    <xf numFmtId="1" fontId="4" fillId="0" borderId="11" xfId="60" applyNumberFormat="1" applyFill="1" applyBorder="1" applyAlignment="1">
      <alignment horizontal="center"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8" fillId="0" borderId="0" xfId="69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1" fillId="0" borderId="0" xfId="60" applyFont="1" applyFill="1" applyBorder="1" applyAlignment="1">
      <alignment horizontal="center" vertical="center"/>
      <protection/>
    </xf>
    <xf numFmtId="0" fontId="8" fillId="0" borderId="11" xfId="69" applyFont="1" applyFill="1" applyBorder="1" applyAlignment="1">
      <alignment horizontal="center" vertical="center"/>
      <protection/>
    </xf>
    <xf numFmtId="0" fontId="4" fillId="0" borderId="11" xfId="69" applyFont="1" applyFill="1" applyBorder="1" applyAlignment="1">
      <alignment horizontal="center" vertical="center" wrapText="1"/>
      <protection/>
    </xf>
    <xf numFmtId="0" fontId="4" fillId="24" borderId="13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0" xfId="60" applyFont="1" applyFill="1" applyBorder="1" applyAlignment="1">
      <alignment horizontal="center" vertical="center" wrapText="1"/>
      <protection/>
    </xf>
    <xf numFmtId="1" fontId="8" fillId="22" borderId="26" xfId="60" applyNumberFormat="1" applyFont="1" applyFill="1" applyBorder="1" applyAlignment="1">
      <alignment horizontal="center" vertical="center"/>
      <protection/>
    </xf>
    <xf numFmtId="0" fontId="4" fillId="24" borderId="1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1" fontId="8" fillId="22" borderId="10" xfId="60" applyNumberFormat="1" applyFont="1" applyFill="1" applyBorder="1" applyAlignment="1">
      <alignment vertical="center"/>
      <protection/>
    </xf>
    <xf numFmtId="1" fontId="4" fillId="0" borderId="11" xfId="67" applyNumberFormat="1" applyFont="1" applyFill="1" applyBorder="1" applyAlignment="1">
      <alignment horizontal="center" vertical="center"/>
      <protection/>
    </xf>
    <xf numFmtId="0" fontId="4" fillId="22" borderId="11" xfId="70" applyFont="1" applyFill="1" applyBorder="1" applyAlignment="1">
      <alignment horizontal="center" vertical="center"/>
      <protection/>
    </xf>
    <xf numFmtId="0" fontId="4" fillId="0" borderId="24" xfId="60" applyNumberFormat="1" applyFill="1" applyBorder="1" applyAlignment="1">
      <alignment horizontal="center" vertical="center"/>
      <protection/>
    </xf>
    <xf numFmtId="0" fontId="4" fillId="0" borderId="24" xfId="60" applyNumberFormat="1" applyFont="1" applyFill="1" applyBorder="1" applyAlignment="1">
      <alignment horizontal="center" vertical="center"/>
      <protection/>
    </xf>
    <xf numFmtId="1" fontId="4" fillId="0" borderId="24" xfId="67" applyNumberFormat="1" applyFont="1" applyFill="1" applyBorder="1" applyAlignment="1">
      <alignment horizontal="center" vertical="center"/>
      <protection/>
    </xf>
    <xf numFmtId="0" fontId="8" fillId="0" borderId="0" xfId="70" applyNumberFormat="1" applyFont="1" applyFill="1" applyBorder="1" applyAlignment="1">
      <alignment horizontal="center" vertical="center"/>
      <protection/>
    </xf>
    <xf numFmtId="0" fontId="0" fillId="0" borderId="0" xfId="70" applyNumberFormat="1" applyFont="1" applyFill="1" applyBorder="1" applyAlignment="1">
      <alignment horizontal="left" vertical="center"/>
      <protection/>
    </xf>
    <xf numFmtId="0" fontId="0" fillId="0" borderId="0" xfId="70" applyNumberFormat="1" applyFont="1" applyFill="1" applyBorder="1" applyAlignment="1">
      <alignment vertical="center"/>
      <protection/>
    </xf>
    <xf numFmtId="0" fontId="0" fillId="0" borderId="0" xfId="70" applyNumberFormat="1" applyFont="1" applyFill="1" applyBorder="1" applyAlignment="1">
      <alignment horizontal="center" vertical="center" wrapText="1"/>
      <protection/>
    </xf>
    <xf numFmtId="0" fontId="4" fillId="0" borderId="0" xfId="70" applyNumberFormat="1" applyFont="1" applyFill="1" applyBorder="1" applyAlignment="1">
      <alignment horizontal="center" vertical="center"/>
      <protection/>
    </xf>
    <xf numFmtId="0" fontId="0" fillId="0" borderId="0" xfId="70" applyNumberFormat="1" applyFont="1" applyFill="1" applyBorder="1" applyAlignment="1">
      <alignment horizontal="left" vertical="center" wrapText="1"/>
      <protection/>
    </xf>
    <xf numFmtId="0" fontId="4" fillId="0" borderId="0" xfId="70" applyNumberFormat="1" applyFont="1" applyFill="1" applyBorder="1" applyAlignment="1">
      <alignment horizontal="left" vertical="center" wrapText="1"/>
      <protection/>
    </xf>
    <xf numFmtId="0" fontId="4" fillId="0" borderId="0" xfId="70" applyNumberFormat="1" applyFont="1" applyFill="1" applyBorder="1" applyAlignment="1">
      <alignment horizontal="center" vertical="center" wrapText="1"/>
      <protection/>
    </xf>
    <xf numFmtId="0" fontId="7" fillId="25" borderId="25" xfId="60" applyFont="1" applyFill="1" applyBorder="1" applyAlignment="1">
      <alignment horizontal="center" vertical="center" wrapText="1"/>
      <protection/>
    </xf>
    <xf numFmtId="0" fontId="4" fillId="24" borderId="16" xfId="0" applyFont="1" applyFill="1" applyBorder="1" applyAlignment="1">
      <alignment vertical="center" wrapText="1"/>
    </xf>
    <xf numFmtId="0" fontId="8" fillId="0" borderId="0" xfId="71" applyNumberFormat="1" applyFont="1" applyFill="1" applyBorder="1" applyAlignment="1">
      <alignment horizontal="center" vertical="center"/>
      <protection/>
    </xf>
    <xf numFmtId="0" fontId="0" fillId="0" borderId="0" xfId="71" applyNumberFormat="1" applyFont="1" applyFill="1" applyBorder="1" applyAlignment="1">
      <alignment horizontal="left" vertical="center" wrapText="1"/>
      <protection/>
    </xf>
    <xf numFmtId="0" fontId="4" fillId="0" borderId="0" xfId="71" applyNumberFormat="1" applyFont="1" applyFill="1" applyBorder="1" applyAlignment="1">
      <alignment horizontal="left" vertical="center" wrapText="1"/>
      <protection/>
    </xf>
    <xf numFmtId="0" fontId="4" fillId="0" borderId="0" xfId="71" applyNumberFormat="1" applyFont="1" applyFill="1" applyBorder="1" applyAlignment="1">
      <alignment horizontal="center" vertical="center" wrapText="1"/>
      <protection/>
    </xf>
    <xf numFmtId="0" fontId="0" fillId="0" borderId="0" xfId="71" applyNumberFormat="1" applyFont="1" applyFill="1" applyBorder="1" applyAlignment="1">
      <alignment horizontal="center" vertical="center" wrapText="1"/>
      <protection/>
    </xf>
    <xf numFmtId="0" fontId="4" fillId="0" borderId="0" xfId="71" applyNumberFormat="1" applyFont="1" applyFill="1" applyBorder="1" applyAlignment="1">
      <alignment horizontal="center" vertical="center"/>
      <protection/>
    </xf>
    <xf numFmtId="0" fontId="4" fillId="0" borderId="11" xfId="68" applyFont="1" applyFill="1" applyBorder="1" applyAlignment="1">
      <alignment horizontal="center" vertical="center" wrapText="1"/>
      <protection/>
    </xf>
    <xf numFmtId="1" fontId="4" fillId="0" borderId="14" xfId="67" applyNumberFormat="1" applyFont="1" applyFill="1" applyBorder="1" applyAlignment="1">
      <alignment horizontal="center" vertical="center"/>
      <protection/>
    </xf>
    <xf numFmtId="0" fontId="1" fillId="0" borderId="25" xfId="60" applyFont="1" applyFill="1" applyBorder="1" applyAlignment="1">
      <alignment horizontal="center" vertical="center"/>
      <protection/>
    </xf>
    <xf numFmtId="1" fontId="28" fillId="4" borderId="11" xfId="60" applyNumberFormat="1" applyFont="1" applyFill="1" applyBorder="1" applyAlignment="1">
      <alignment horizontal="center" vertical="center"/>
      <protection/>
    </xf>
    <xf numFmtId="1" fontId="29" fillId="4" borderId="11" xfId="60" applyNumberFormat="1" applyFont="1" applyFill="1" applyBorder="1" applyAlignment="1">
      <alignment horizontal="center" vertical="center"/>
      <protection/>
    </xf>
    <xf numFmtId="1" fontId="30" fillId="0" borderId="0" xfId="60" applyNumberFormat="1" applyFont="1" applyFill="1" applyAlignment="1">
      <alignment vertical="center"/>
      <protection/>
    </xf>
    <xf numFmtId="1" fontId="30" fillId="0" borderId="0" xfId="60" applyNumberFormat="1" applyFont="1" applyFill="1" applyAlignment="1">
      <alignment horizontal="center" vertical="center"/>
      <protection/>
    </xf>
    <xf numFmtId="0" fontId="1" fillId="0" borderId="14" xfId="60" applyFont="1" applyFill="1" applyBorder="1" applyAlignment="1">
      <alignment horizontal="center" vertical="center"/>
      <protection/>
    </xf>
    <xf numFmtId="0" fontId="4" fillId="22" borderId="14" xfId="71" applyFont="1" applyFill="1" applyBorder="1" applyAlignment="1">
      <alignment horizontal="center" vertical="center"/>
      <protection/>
    </xf>
    <xf numFmtId="1" fontId="4" fillId="0" borderId="14" xfId="60" applyNumberFormat="1" applyFill="1" applyBorder="1" applyAlignment="1">
      <alignment horizontal="center" vertical="center"/>
      <protection/>
    </xf>
    <xf numFmtId="1" fontId="31" fillId="0" borderId="11" xfId="0" applyNumberFormat="1" applyFont="1" applyBorder="1" applyAlignment="1">
      <alignment horizontal="center" vertical="center"/>
    </xf>
    <xf numFmtId="1" fontId="4" fillId="0" borderId="11" xfId="60" applyNumberFormat="1" applyFont="1" applyFill="1" applyBorder="1" applyAlignment="1">
      <alignment horizontal="center" vertical="center"/>
      <protection/>
    </xf>
    <xf numFmtId="1" fontId="31" fillId="0" borderId="16" xfId="0" applyNumberFormat="1" applyFont="1" applyBorder="1" applyAlignment="1">
      <alignment horizontal="center" vertical="center"/>
    </xf>
    <xf numFmtId="1" fontId="4" fillId="0" borderId="16" xfId="60" applyNumberFormat="1" applyFont="1" applyFill="1" applyBorder="1" applyAlignment="1">
      <alignment horizontal="center" vertical="center"/>
      <protection/>
    </xf>
    <xf numFmtId="1" fontId="31" fillId="0" borderId="19" xfId="0" applyNumberFormat="1" applyFont="1" applyBorder="1" applyAlignment="1">
      <alignment horizontal="center" vertical="center"/>
    </xf>
    <xf numFmtId="1" fontId="4" fillId="0" borderId="19" xfId="60" applyNumberFormat="1" applyFont="1" applyFill="1" applyBorder="1" applyAlignment="1">
      <alignment horizontal="center" vertical="center"/>
      <protection/>
    </xf>
    <xf numFmtId="1" fontId="28" fillId="4" borderId="14" xfId="60" applyNumberFormat="1" applyFont="1" applyFill="1" applyBorder="1" applyAlignment="1">
      <alignment horizontal="center" vertical="center"/>
      <protection/>
    </xf>
    <xf numFmtId="0" fontId="1" fillId="22" borderId="12" xfId="60" applyFont="1" applyFill="1" applyBorder="1" applyAlignment="1">
      <alignment horizontal="center" vertical="center"/>
      <protection/>
    </xf>
    <xf numFmtId="0" fontId="8" fillId="22" borderId="16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vertical="center"/>
    </xf>
    <xf numFmtId="0" fontId="4" fillId="22" borderId="16" xfId="0" applyFont="1" applyFill="1" applyBorder="1" applyAlignment="1">
      <alignment horizontal="left" vertical="center"/>
    </xf>
    <xf numFmtId="0" fontId="4" fillId="22" borderId="16" xfId="0" applyFont="1" applyFill="1" applyBorder="1" applyAlignment="1">
      <alignment horizontal="center" vertical="center" wrapText="1"/>
    </xf>
    <xf numFmtId="0" fontId="4" fillId="22" borderId="16" xfId="0" applyFont="1" applyFill="1" applyBorder="1" applyAlignment="1">
      <alignment horizontal="center" vertical="center"/>
    </xf>
    <xf numFmtId="0" fontId="1" fillId="22" borderId="16" xfId="0" applyFont="1" applyFill="1" applyBorder="1" applyAlignment="1">
      <alignment horizontal="center"/>
    </xf>
    <xf numFmtId="0" fontId="1" fillId="22" borderId="17" xfId="0" applyFont="1" applyFill="1" applyBorder="1" applyAlignment="1">
      <alignment horizontal="center"/>
    </xf>
    <xf numFmtId="172" fontId="4" fillId="22" borderId="16" xfId="67" applyNumberFormat="1" applyFont="1" applyFill="1" applyBorder="1" applyAlignment="1">
      <alignment horizontal="center" vertical="center"/>
      <protection/>
    </xf>
    <xf numFmtId="1" fontId="31" fillId="22" borderId="16" xfId="0" applyNumberFormat="1" applyFont="1" applyFill="1" applyBorder="1" applyAlignment="1">
      <alignment horizontal="center" vertical="center"/>
    </xf>
    <xf numFmtId="1" fontId="4" fillId="22" borderId="16" xfId="60" applyNumberFormat="1" applyFont="1" applyFill="1" applyBorder="1" applyAlignment="1">
      <alignment horizontal="center" vertical="center"/>
      <protection/>
    </xf>
    <xf numFmtId="1" fontId="8" fillId="22" borderId="16" xfId="60" applyNumberFormat="1" applyFont="1" applyFill="1" applyBorder="1" applyAlignment="1">
      <alignment horizontal="center" vertical="center"/>
      <protection/>
    </xf>
    <xf numFmtId="1" fontId="29" fillId="22" borderId="16" xfId="60" applyNumberFormat="1" applyFont="1" applyFill="1" applyBorder="1" applyAlignment="1">
      <alignment horizontal="center" vertical="center"/>
      <protection/>
    </xf>
    <xf numFmtId="0" fontId="7" fillId="25" borderId="27" xfId="60" applyFont="1" applyFill="1" applyBorder="1" applyAlignment="1">
      <alignment horizontal="center" vertical="center" wrapText="1"/>
      <protection/>
    </xf>
    <xf numFmtId="0" fontId="7" fillId="25" borderId="28" xfId="60" applyFont="1" applyFill="1" applyBorder="1" applyAlignment="1">
      <alignment horizontal="center" vertical="center" wrapText="1"/>
      <protection/>
    </xf>
    <xf numFmtId="0" fontId="5" fillId="5" borderId="0" xfId="60" applyFont="1" applyFill="1" applyBorder="1" applyAlignment="1">
      <alignment horizontal="center" vertical="center"/>
      <protection/>
    </xf>
    <xf numFmtId="0" fontId="6" fillId="10" borderId="29" xfId="60" applyFont="1" applyFill="1" applyBorder="1" applyAlignment="1">
      <alignment horizontal="center" vertical="center"/>
      <protection/>
    </xf>
    <xf numFmtId="0" fontId="6" fillId="10" borderId="0" xfId="60" applyFont="1" applyFill="1" applyBorder="1" applyAlignment="1">
      <alignment horizontal="center" vertical="center"/>
      <protection/>
    </xf>
    <xf numFmtId="0" fontId="6" fillId="10" borderId="30" xfId="60" applyFont="1" applyFill="1" applyBorder="1" applyAlignment="1">
      <alignment horizontal="center" vertical="center"/>
      <protection/>
    </xf>
    <xf numFmtId="0" fontId="6" fillId="10" borderId="31" xfId="60" applyFont="1" applyFill="1" applyBorder="1" applyAlignment="1">
      <alignment horizontal="center" vertical="center"/>
      <protection/>
    </xf>
    <xf numFmtId="0" fontId="7" fillId="25" borderId="32" xfId="60" applyFont="1" applyFill="1" applyBorder="1" applyAlignment="1">
      <alignment horizontal="center" vertical="center" wrapText="1"/>
      <protection/>
    </xf>
    <xf numFmtId="0" fontId="7" fillId="25" borderId="33" xfId="60" applyFont="1" applyFill="1" applyBorder="1" applyAlignment="1">
      <alignment horizontal="center" vertical="center" wrapText="1"/>
      <protection/>
    </xf>
    <xf numFmtId="0" fontId="7" fillId="25" borderId="34" xfId="60" applyFont="1" applyFill="1" applyBorder="1" applyAlignment="1">
      <alignment horizontal="center" vertical="center" wrapText="1"/>
      <protection/>
    </xf>
    <xf numFmtId="0" fontId="7" fillId="25" borderId="35" xfId="60" applyFont="1" applyFill="1" applyBorder="1" applyAlignment="1">
      <alignment horizontal="center" vertical="center" wrapText="1"/>
      <protection/>
    </xf>
    <xf numFmtId="0" fontId="4" fillId="0" borderId="22" xfId="60" applyBorder="1" applyAlignment="1">
      <alignment horizontal="center" vertical="center" wrapText="1"/>
      <protection/>
    </xf>
    <xf numFmtId="0" fontId="4" fillId="0" borderId="25" xfId="60" applyBorder="1" applyAlignment="1">
      <alignment horizontal="center" vertical="center" wrapText="1"/>
      <protection/>
    </xf>
    <xf numFmtId="0" fontId="7" fillId="25" borderId="36" xfId="60" applyFont="1" applyFill="1" applyBorder="1" applyAlignment="1">
      <alignment horizontal="center" vertical="center" wrapText="1"/>
      <protection/>
    </xf>
    <xf numFmtId="0" fontId="7" fillId="25" borderId="23" xfId="60" applyFont="1" applyFill="1" applyBorder="1" applyAlignment="1">
      <alignment horizontal="center" vertical="center" wrapText="1"/>
      <protection/>
    </xf>
    <xf numFmtId="0" fontId="7" fillId="25" borderId="14" xfId="60" applyFont="1" applyFill="1" applyBorder="1" applyAlignment="1">
      <alignment horizontal="center" vertical="center" wrapText="1"/>
      <protection/>
    </xf>
    <xf numFmtId="0" fontId="7" fillId="25" borderId="36" xfId="60" applyFont="1" applyFill="1" applyBorder="1" applyAlignment="1">
      <alignment horizontal="center" vertical="center"/>
      <protection/>
    </xf>
    <xf numFmtId="0" fontId="7" fillId="25" borderId="23" xfId="60" applyFont="1" applyFill="1" applyBorder="1" applyAlignment="1">
      <alignment horizontal="center" vertical="center"/>
      <protection/>
    </xf>
    <xf numFmtId="0" fontId="7" fillId="25" borderId="14" xfId="60" applyFont="1" applyFill="1" applyBorder="1" applyAlignment="1">
      <alignment horizontal="center" vertical="center"/>
      <protection/>
    </xf>
    <xf numFmtId="0" fontId="7" fillId="25" borderId="37" xfId="60" applyFont="1" applyFill="1" applyBorder="1" applyAlignment="1">
      <alignment horizontal="center" vertical="center" wrapText="1"/>
      <protection/>
    </xf>
    <xf numFmtId="0" fontId="7" fillId="25" borderId="38" xfId="60" applyFont="1" applyFill="1" applyBorder="1" applyAlignment="1">
      <alignment horizontal="center" vertical="center" wrapText="1"/>
      <protection/>
    </xf>
    <xf numFmtId="0" fontId="7" fillId="25" borderId="39" xfId="60" applyFont="1" applyFill="1" applyBorder="1" applyAlignment="1">
      <alignment horizontal="center" vertical="center" wrapText="1"/>
      <protection/>
    </xf>
    <xf numFmtId="1" fontId="8" fillId="22" borderId="10" xfId="60" applyNumberFormat="1" applyFont="1" applyFill="1" applyBorder="1" applyAlignment="1">
      <alignment horizontal="center" vertical="center"/>
      <protection/>
    </xf>
    <xf numFmtId="1" fontId="8" fillId="22" borderId="40" xfId="60" applyNumberFormat="1" applyFont="1" applyFill="1" applyBorder="1" applyAlignment="1">
      <alignment horizontal="center" vertical="center"/>
      <protection/>
    </xf>
    <xf numFmtId="1" fontId="8" fillId="22" borderId="26" xfId="60" applyNumberFormat="1" applyFont="1" applyFill="1" applyBorder="1" applyAlignment="1">
      <alignment horizontal="center" vertical="center"/>
      <protection/>
    </xf>
    <xf numFmtId="2" fontId="8" fillId="22" borderId="41" xfId="60" applyNumberFormat="1" applyFont="1" applyFill="1" applyBorder="1" applyAlignment="1">
      <alignment horizontal="center" vertical="center"/>
      <protection/>
    </xf>
    <xf numFmtId="2" fontId="8" fillId="22" borderId="33" xfId="60" applyNumberFormat="1" applyFont="1" applyFill="1" applyBorder="1" applyAlignment="1">
      <alignment horizontal="center" vertical="center"/>
      <protection/>
    </xf>
    <xf numFmtId="2" fontId="8" fillId="22" borderId="16" xfId="60" applyNumberFormat="1" applyFont="1" applyFill="1" applyBorder="1" applyAlignment="1">
      <alignment horizontal="center" vertical="center"/>
      <protection/>
    </xf>
    <xf numFmtId="2" fontId="8" fillId="22" borderId="23" xfId="60" applyNumberFormat="1" applyFont="1" applyFill="1" applyBorder="1" applyAlignment="1">
      <alignment horizontal="center" vertical="center"/>
      <protection/>
    </xf>
    <xf numFmtId="1" fontId="8" fillId="22" borderId="38" xfId="60" applyNumberFormat="1" applyFont="1" applyFill="1" applyBorder="1" applyAlignment="1">
      <alignment horizontal="center" vertical="center" wrapText="1"/>
      <protection/>
    </xf>
    <xf numFmtId="1" fontId="8" fillId="22" borderId="39" xfId="60" applyNumberFormat="1" applyFont="1" applyFill="1" applyBorder="1" applyAlignment="1">
      <alignment horizontal="center" vertical="center" wrapText="1"/>
      <protection/>
    </xf>
    <xf numFmtId="1" fontId="8" fillId="22" borderId="42" xfId="60" applyNumberFormat="1" applyFont="1" applyFill="1" applyBorder="1" applyAlignment="1">
      <alignment horizontal="center" vertical="center" wrapText="1"/>
      <protection/>
    </xf>
    <xf numFmtId="1" fontId="8" fillId="22" borderId="43" xfId="60" applyNumberFormat="1" applyFont="1" applyFill="1" applyBorder="1" applyAlignment="1">
      <alignment horizontal="center" vertical="center" wrapText="1"/>
      <protection/>
    </xf>
    <xf numFmtId="1" fontId="8" fillId="22" borderId="27" xfId="60" applyNumberFormat="1" applyFont="1" applyFill="1" applyBorder="1" applyAlignment="1">
      <alignment horizontal="center" vertical="center" wrapText="1"/>
      <protection/>
    </xf>
    <xf numFmtId="0" fontId="8" fillId="4" borderId="38" xfId="60" applyFont="1" applyFill="1" applyBorder="1" applyAlignment="1">
      <alignment horizontal="center" vertical="center" wrapText="1"/>
      <protection/>
    </xf>
    <xf numFmtId="0" fontId="8" fillId="4" borderId="39" xfId="60" applyFont="1" applyFill="1" applyBorder="1" applyAlignment="1">
      <alignment horizontal="center" vertical="center" wrapText="1"/>
      <protection/>
    </xf>
    <xf numFmtId="2" fontId="8" fillId="22" borderId="41" xfId="60" applyNumberFormat="1" applyFont="1" applyFill="1" applyBorder="1" applyAlignment="1">
      <alignment horizontal="center" vertical="center" wrapText="1"/>
      <protection/>
    </xf>
    <xf numFmtId="2" fontId="8" fillId="22" borderId="33" xfId="60" applyNumberFormat="1" applyFont="1" applyFill="1" applyBorder="1" applyAlignment="1">
      <alignment horizontal="center" vertical="center" wrapText="1"/>
      <protection/>
    </xf>
    <xf numFmtId="2" fontId="8" fillId="22" borderId="16" xfId="60" applyNumberFormat="1" applyFont="1" applyFill="1" applyBorder="1" applyAlignment="1">
      <alignment horizontal="center" vertical="center" wrapText="1"/>
      <protection/>
    </xf>
    <xf numFmtId="2" fontId="8" fillId="22" borderId="23" xfId="6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7" fillId="0" borderId="22" xfId="60" applyFont="1" applyFill="1" applyBorder="1" applyAlignment="1">
      <alignment horizontal="center" vertical="center" wrapText="1"/>
      <protection/>
    </xf>
    <xf numFmtId="0" fontId="28" fillId="4" borderId="38" xfId="60" applyFont="1" applyFill="1" applyBorder="1" applyAlignment="1">
      <alignment horizontal="center" vertical="center" wrapText="1"/>
      <protection/>
    </xf>
    <xf numFmtId="0" fontId="28" fillId="4" borderId="39" xfId="60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/>
    </xf>
    <xf numFmtId="0" fontId="0" fillId="0" borderId="26" xfId="0" applyBorder="1" applyAlignment="1">
      <alignment/>
    </xf>
    <xf numFmtId="2" fontId="8" fillId="22" borderId="34" xfId="60" applyNumberFormat="1" applyFont="1" applyFill="1" applyBorder="1" applyAlignment="1">
      <alignment horizontal="center" vertical="center"/>
      <protection/>
    </xf>
    <xf numFmtId="2" fontId="8" fillId="22" borderId="14" xfId="60" applyNumberFormat="1" applyFont="1" applyFill="1" applyBorder="1" applyAlignment="1">
      <alignment horizontal="center" vertical="center"/>
      <protection/>
    </xf>
    <xf numFmtId="185" fontId="8" fillId="22" borderId="16" xfId="60" applyNumberFormat="1" applyFont="1" applyFill="1" applyBorder="1" applyAlignment="1">
      <alignment horizontal="center" vertical="center"/>
      <protection/>
    </xf>
    <xf numFmtId="185" fontId="8" fillId="22" borderId="14" xfId="60" applyNumberFormat="1" applyFont="1" applyFill="1" applyBorder="1" applyAlignment="1">
      <alignment horizontal="center" vertical="center"/>
      <protection/>
    </xf>
    <xf numFmtId="1" fontId="8" fillId="22" borderId="41" xfId="60" applyNumberFormat="1" applyFont="1" applyFill="1" applyBorder="1" applyAlignment="1">
      <alignment horizontal="center" vertical="center"/>
      <protection/>
    </xf>
    <xf numFmtId="1" fontId="8" fillId="22" borderId="33" xfId="60" applyNumberFormat="1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 wrapText="1"/>
      <protection/>
    </xf>
    <xf numFmtId="0" fontId="4" fillId="0" borderId="33" xfId="60" applyBorder="1" applyAlignment="1">
      <alignment horizontal="center" vertical="center" wrapText="1"/>
      <protection/>
    </xf>
    <xf numFmtId="0" fontId="4" fillId="0" borderId="44" xfId="60" applyBorder="1" applyAlignment="1">
      <alignment horizontal="center" vertical="center" wrapText="1"/>
      <protection/>
    </xf>
    <xf numFmtId="0" fontId="7" fillId="25" borderId="45" xfId="60" applyFont="1" applyFill="1" applyBorder="1" applyAlignment="1">
      <alignment horizontal="center" vertical="center" wrapText="1"/>
      <protection/>
    </xf>
    <xf numFmtId="0" fontId="7" fillId="25" borderId="45" xfId="60" applyFont="1" applyFill="1" applyBorder="1" applyAlignment="1">
      <alignment horizontal="center" vertical="center"/>
      <protection/>
    </xf>
    <xf numFmtId="0" fontId="7" fillId="25" borderId="46" xfId="60" applyFont="1" applyFill="1" applyBorder="1" applyAlignment="1">
      <alignment horizontal="center" vertical="center" wrapText="1"/>
      <protection/>
    </xf>
    <xf numFmtId="0" fontId="28" fillId="4" borderId="47" xfId="60" applyFont="1" applyFill="1" applyBorder="1" applyAlignment="1">
      <alignment horizontal="center" vertical="center" wrapText="1"/>
      <protection/>
    </xf>
    <xf numFmtId="2" fontId="8" fillId="22" borderId="44" xfId="60" applyNumberFormat="1" applyFont="1" applyFill="1" applyBorder="1" applyAlignment="1">
      <alignment horizontal="center" vertical="center"/>
      <protection/>
    </xf>
    <xf numFmtId="1" fontId="8" fillId="22" borderId="44" xfId="60" applyNumberFormat="1" applyFont="1" applyFill="1" applyBorder="1" applyAlignment="1">
      <alignment horizontal="center" vertical="center"/>
      <protection/>
    </xf>
    <xf numFmtId="0" fontId="7" fillId="25" borderId="47" xfId="60" applyFont="1" applyFill="1" applyBorder="1" applyAlignment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rmal_ZadanaPriemRychlost_RucneMeranie" xfId="67"/>
    <cellStyle name="normální_šTARTOVKA" xfId="68"/>
    <cellStyle name="normální_šTARTOVKA 2" xfId="69"/>
    <cellStyle name="normální_šTARTOVKA_ORT" xfId="70"/>
    <cellStyle name="normální_šTARTOVKA_ORT JP Výsledky19_00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T%20day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T%20day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RT%20day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rt\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KMU1"/>
      <sheetName val="KMU2"/>
      <sheetName val="KMU3"/>
      <sheetName val="KMU4"/>
      <sheetName val="ciste casy_okruh"/>
      <sheetName val="final_okruh"/>
      <sheetName val="ORT off vysledky 1.etapa "/>
      <sheetName val="ORT Noff vysledky 1.etapa"/>
      <sheetName val="archiv"/>
      <sheetName val="SPHV Off vysledky"/>
      <sheetName val="SPHV Noff vysledky"/>
    </sheetNames>
    <sheetDataSet>
      <sheetData sheetId="1">
        <row r="2">
          <cell r="D2">
            <v>0.5489193981481482</v>
          </cell>
          <cell r="H2">
            <v>0.5490917592592592</v>
          </cell>
        </row>
        <row r="3">
          <cell r="D3">
            <v>0.5496402199074074</v>
          </cell>
          <cell r="H3">
            <v>0.5498079398148148</v>
          </cell>
        </row>
        <row r="4">
          <cell r="D4">
            <v>0.5503209143518518</v>
          </cell>
          <cell r="H4">
            <v>0.5505039699074074</v>
          </cell>
        </row>
        <row r="5">
          <cell r="D5">
            <v>0.5510394328703704</v>
          </cell>
          <cell r="H5">
            <v>0.5512097222222222</v>
          </cell>
        </row>
        <row r="6">
          <cell r="D6">
            <v>0.5518088773148148</v>
          </cell>
          <cell r="H6">
            <v>0.5520196296296297</v>
          </cell>
        </row>
        <row r="7">
          <cell r="D7">
            <v>0.5531986342592593</v>
          </cell>
          <cell r="H7">
            <v>0.553373113425926</v>
          </cell>
        </row>
        <row r="8">
          <cell r="D8">
            <v>0.5539127662037037</v>
          </cell>
          <cell r="H8">
            <v>0.5540858449074074</v>
          </cell>
        </row>
        <row r="9">
          <cell r="D9">
            <v>0.5546274537037037</v>
          </cell>
          <cell r="H9">
            <v>0.5547996180555556</v>
          </cell>
        </row>
        <row r="10">
          <cell r="D10">
            <v>0.5552019328703703</v>
          </cell>
          <cell r="H10">
            <v>0.5553751504629629</v>
          </cell>
        </row>
        <row r="11">
          <cell r="D11">
            <v>0.5559603009259259</v>
          </cell>
          <cell r="H11">
            <v>0.556145300925926</v>
          </cell>
        </row>
        <row r="12">
          <cell r="D12">
            <v>0.5566833333333333</v>
          </cell>
          <cell r="H12">
            <v>0.5568711458333333</v>
          </cell>
        </row>
        <row r="13">
          <cell r="D13">
            <v>0.5573933796296296</v>
          </cell>
          <cell r="H13">
            <v>0.5575748032407407</v>
          </cell>
        </row>
        <row r="14">
          <cell r="D14">
            <v>0.5579888310185185</v>
          </cell>
          <cell r="H14">
            <v>0.5581720023148148</v>
          </cell>
        </row>
        <row r="15">
          <cell r="D15">
            <v>0.5586310416666667</v>
          </cell>
          <cell r="H15">
            <v>0.5588067592592593</v>
          </cell>
        </row>
        <row r="16">
          <cell r="D16">
            <v>0.5594142476851852</v>
          </cell>
          <cell r="H16">
            <v>0.5595687152777779</v>
          </cell>
        </row>
        <row r="17">
          <cell r="D17">
            <v>0.5599997800925925</v>
          </cell>
          <cell r="H17">
            <v>0.5601516319444445</v>
          </cell>
        </row>
        <row r="18">
          <cell r="D18">
            <v>0.5607800462962963</v>
          </cell>
          <cell r="H18">
            <v>0.5610172337962963</v>
          </cell>
        </row>
        <row r="19">
          <cell r="D19">
            <v>0.5634651041666666</v>
          </cell>
          <cell r="H19">
            <v>0.5636596527777777</v>
          </cell>
        </row>
        <row r="20">
          <cell r="D20">
            <v>0.5643605787037037</v>
          </cell>
          <cell r="H20">
            <v>0.5646033449074074</v>
          </cell>
        </row>
        <row r="21">
          <cell r="D21">
            <v>0.5650618981481481</v>
          </cell>
          <cell r="H21">
            <v>0.5653165393518519</v>
          </cell>
        </row>
        <row r="22">
          <cell r="D22">
            <v>0.5657612962962962</v>
          </cell>
          <cell r="H22">
            <v>0.5659649884259259</v>
          </cell>
        </row>
        <row r="23">
          <cell r="D23">
            <v>0.5665140972222222</v>
          </cell>
          <cell r="H23">
            <v>0.5667257060185186</v>
          </cell>
        </row>
        <row r="24">
          <cell r="D24">
            <v>0.5671361689814814</v>
          </cell>
          <cell r="H24">
            <v>0.5673812962962963</v>
          </cell>
        </row>
        <row r="25">
          <cell r="D25">
            <v>0.5678113541666666</v>
          </cell>
          <cell r="H25">
            <v>0.567986099537037</v>
          </cell>
        </row>
        <row r="26">
          <cell r="D26">
            <v>0.5683898032407407</v>
          </cell>
          <cell r="H26">
            <v>0.5686175231481482</v>
          </cell>
        </row>
        <row r="27">
          <cell r="D27">
            <v>0.5698453472222222</v>
          </cell>
          <cell r="H27">
            <v>0.5700917013888889</v>
          </cell>
        </row>
        <row r="28">
          <cell r="D28">
            <v>0.5704263888888889</v>
          </cell>
          <cell r="H28">
            <v>0.570610462962963</v>
          </cell>
        </row>
        <row r="29">
          <cell r="D29">
            <v>0.5711616435185185</v>
          </cell>
          <cell r="H29">
            <v>0.5713379166666667</v>
          </cell>
        </row>
        <row r="30">
          <cell r="D30">
            <v>0.5717701967592593</v>
          </cell>
          <cell r="H30">
            <v>0.5719505787037037</v>
          </cell>
        </row>
        <row r="31">
          <cell r="D31">
            <v>0.5724094444444444</v>
          </cell>
          <cell r="H31">
            <v>0.5726080671296296</v>
          </cell>
        </row>
        <row r="32">
          <cell r="D32">
            <v>0.5730268402777777</v>
          </cell>
          <cell r="H32">
            <v>0.5731439930555555</v>
          </cell>
        </row>
        <row r="33">
          <cell r="D33">
            <v>0.573750150462963</v>
          </cell>
          <cell r="H33">
            <v>0.5739269097222223</v>
          </cell>
        </row>
        <row r="34">
          <cell r="D34">
            <v>0.5743444560185186</v>
          </cell>
          <cell r="H34">
            <v>0.5745360300925926</v>
          </cell>
        </row>
      </sheetData>
      <sheetData sheetId="2">
        <row r="2">
          <cell r="D2">
            <v>0.5493086342592592</v>
          </cell>
          <cell r="H2">
            <v>0.5494889930555555</v>
          </cell>
        </row>
        <row r="3">
          <cell r="D3">
            <v>0.5498504050925926</v>
          </cell>
          <cell r="H3">
            <v>0.550028113425926</v>
          </cell>
        </row>
        <row r="4">
          <cell r="D4">
            <v>0.5505373726851852</v>
          </cell>
          <cell r="H4">
            <v>0.5507154398148147</v>
          </cell>
        </row>
        <row r="5">
          <cell r="D5">
            <v>0.5512992129629629</v>
          </cell>
          <cell r="H5">
            <v>0.5514840856481481</v>
          </cell>
        </row>
        <row r="6">
          <cell r="D6">
            <v>0.5520885648148148</v>
          </cell>
          <cell r="H6">
            <v>0.5522795717592592</v>
          </cell>
        </row>
        <row r="7">
          <cell r="D7">
            <v>0.5534579050925926</v>
          </cell>
          <cell r="H7">
            <v>0.5536187499999999</v>
          </cell>
        </row>
        <row r="8">
          <cell r="D8">
            <v>0.5541223611111111</v>
          </cell>
          <cell r="H8">
            <v>0.5542972222222222</v>
          </cell>
        </row>
        <row r="9">
          <cell r="D9">
            <v>0.5548859606481481</v>
          </cell>
          <cell r="H9">
            <v>0.5550638194444445</v>
          </cell>
        </row>
        <row r="10">
          <cell r="D10">
            <v>0.555511724537037</v>
          </cell>
          <cell r="H10">
            <v>0.5556894675925926</v>
          </cell>
        </row>
        <row r="11">
          <cell r="D11">
            <v>0.5561982060185185</v>
          </cell>
          <cell r="H11">
            <v>0.5563725231481481</v>
          </cell>
        </row>
        <row r="12">
          <cell r="D12">
            <v>0.5569518287037037</v>
          </cell>
          <cell r="H12">
            <v>0.557148275462963</v>
          </cell>
        </row>
        <row r="13">
          <cell r="D13">
            <v>0.557895775462963</v>
          </cell>
          <cell r="H13">
            <v>0.5580748032407408</v>
          </cell>
        </row>
        <row r="14">
          <cell r="D14">
            <v>0.5582411689814815</v>
          </cell>
          <cell r="H14">
            <v>0.5584227430555556</v>
          </cell>
        </row>
        <row r="15">
          <cell r="D15">
            <v>0.558863900462963</v>
          </cell>
          <cell r="H15">
            <v>0.5590602662037037</v>
          </cell>
        </row>
        <row r="16">
          <cell r="D16">
            <v>0.5597404398148148</v>
          </cell>
          <cell r="H16">
            <v>0.5599026736111111</v>
          </cell>
        </row>
        <row r="17">
          <cell r="D17">
            <v>0.5601741666666666</v>
          </cell>
          <cell r="H17">
            <v>0.5603259027777777</v>
          </cell>
        </row>
        <row r="18">
          <cell r="D18">
            <v>0.561074363425926</v>
          </cell>
          <cell r="H18">
            <v>0.561261087962963</v>
          </cell>
        </row>
        <row r="19">
          <cell r="D19">
            <v>0.5636879513888889</v>
          </cell>
          <cell r="H19">
            <v>0.5638468171296297</v>
          </cell>
        </row>
        <row r="20">
          <cell r="D20">
            <v>0.5646448958333333</v>
          </cell>
          <cell r="H20">
            <v>0.5648160185185186</v>
          </cell>
        </row>
        <row r="21">
          <cell r="D21">
            <v>0.5653742939814815</v>
          </cell>
          <cell r="H21">
            <v>0.5655802546296297</v>
          </cell>
        </row>
        <row r="22">
          <cell r="D22">
            <v>0.5660797916666667</v>
          </cell>
          <cell r="H22">
            <v>0.5662617592592593</v>
          </cell>
        </row>
        <row r="23">
          <cell r="D23">
            <v>0.5667803125</v>
          </cell>
          <cell r="H23">
            <v>0.566966400462963</v>
          </cell>
        </row>
        <row r="24">
          <cell r="D24">
            <v>0.5673953472222223</v>
          </cell>
          <cell r="H24">
            <v>0.5675961574074074</v>
          </cell>
        </row>
        <row r="25">
          <cell r="D25">
            <v>0.5680066435185185</v>
          </cell>
          <cell r="H25">
            <v>0.5681557175925925</v>
          </cell>
        </row>
        <row r="26">
          <cell r="D26">
            <v>0.5687041898148147</v>
          </cell>
          <cell r="H26">
            <v>0.5689042939814815</v>
          </cell>
        </row>
        <row r="27">
          <cell r="D27">
            <v>0.570348125</v>
          </cell>
          <cell r="H27">
            <v>0.5706186574074074</v>
          </cell>
        </row>
        <row r="28">
          <cell r="D28">
            <v>0.5706794444444444</v>
          </cell>
          <cell r="H28">
            <v>0.5708329629629629</v>
          </cell>
        </row>
        <row r="29">
          <cell r="D29">
            <v>0.5714464351851852</v>
          </cell>
          <cell r="H29">
            <v>0.5716405439814815</v>
          </cell>
        </row>
        <row r="30">
          <cell r="D30">
            <v>0.572104837962963</v>
          </cell>
          <cell r="H30">
            <v>0.5722812268518519</v>
          </cell>
        </row>
        <row r="31">
          <cell r="D31">
            <v>0.572795949074074</v>
          </cell>
          <cell r="H31">
            <v>0.5729640740740741</v>
          </cell>
        </row>
        <row r="32">
          <cell r="D32">
            <v>0.573268900462963</v>
          </cell>
          <cell r="H32">
            <v>0.5733786111111111</v>
          </cell>
        </row>
        <row r="33">
          <cell r="D33">
            <v>0.5739581018518519</v>
          </cell>
          <cell r="H33">
            <v>0.5741234953703703</v>
          </cell>
        </row>
        <row r="34">
          <cell r="D34">
            <v>0.5745748379629629</v>
          </cell>
          <cell r="H34">
            <v>0.574808425925926</v>
          </cell>
        </row>
      </sheetData>
      <sheetData sheetId="3">
        <row r="2">
          <cell r="D2">
            <v>0.7092646064814815</v>
          </cell>
          <cell r="H2">
            <v>0.7094367361111111</v>
          </cell>
        </row>
        <row r="3">
          <cell r="D3">
            <v>0.7106108101851851</v>
          </cell>
          <cell r="H3">
            <v>0.7107849768518518</v>
          </cell>
        </row>
        <row r="4">
          <cell r="D4">
            <v>0.7128636921296296</v>
          </cell>
          <cell r="H4">
            <v>0.7130624421296297</v>
          </cell>
        </row>
        <row r="5">
          <cell r="D5">
            <v>0.7636922337962962</v>
          </cell>
          <cell r="H5">
            <v>0.7638753356481481</v>
          </cell>
        </row>
        <row r="6">
          <cell r="D6">
            <v>0.7403599652777778</v>
          </cell>
          <cell r="H6">
            <v>0.7405436574074074</v>
          </cell>
        </row>
        <row r="7">
          <cell r="D7">
            <v>0.7122974421296296</v>
          </cell>
          <cell r="H7">
            <v>0.7124658449074074</v>
          </cell>
        </row>
        <row r="8">
          <cell r="D8">
            <v>0.7195517013888889</v>
          </cell>
          <cell r="H8">
            <v>0.7197283333333333</v>
          </cell>
        </row>
        <row r="9">
          <cell r="D9">
            <v>0.7406398726851852</v>
          </cell>
          <cell r="H9">
            <v>0.7408171064814815</v>
          </cell>
        </row>
        <row r="10">
          <cell r="D10">
            <v>0.7096288541666667</v>
          </cell>
          <cell r="H10">
            <v>0.7098013194444445</v>
          </cell>
        </row>
        <row r="11">
          <cell r="D11">
            <v>0.7115688541666666</v>
          </cell>
          <cell r="H11">
            <v>0.7117521064814815</v>
          </cell>
        </row>
        <row r="12">
          <cell r="D12">
            <v>0.7101351388888889</v>
          </cell>
          <cell r="H12">
            <v>0.7103289699074073</v>
          </cell>
        </row>
        <row r="13">
          <cell r="D13">
            <v>0.7109907986111111</v>
          </cell>
          <cell r="H13">
            <v>0.7111632060185185</v>
          </cell>
        </row>
        <row r="14">
          <cell r="D14">
            <v>0.7144551041666667</v>
          </cell>
          <cell r="H14">
            <v>0.714632962962963</v>
          </cell>
        </row>
        <row r="15">
          <cell r="D15">
            <v>0.740900173611111</v>
          </cell>
          <cell r="H15">
            <v>0.7410651851851852</v>
          </cell>
        </row>
        <row r="16">
          <cell r="D16">
            <v>0.7156088194444444</v>
          </cell>
          <cell r="H16">
            <v>0.7157674652777778</v>
          </cell>
        </row>
        <row r="18">
          <cell r="D18">
            <v>0.711204363425926</v>
          </cell>
          <cell r="H18">
            <v>0.7114539351851852</v>
          </cell>
        </row>
        <row r="19">
          <cell r="D19">
            <v>0.7486568981481482</v>
          </cell>
          <cell r="H19">
            <v>0.7489101273148148</v>
          </cell>
        </row>
        <row r="20">
          <cell r="D20">
            <v>0.7491569444444445</v>
          </cell>
          <cell r="H20">
            <v>0.7493628009259259</v>
          </cell>
        </row>
        <row r="21">
          <cell r="D21">
            <v>0.7125743055555556</v>
          </cell>
          <cell r="H21">
            <v>0.7127535185185185</v>
          </cell>
        </row>
        <row r="22">
          <cell r="D22">
            <v>0.7263108101851852</v>
          </cell>
          <cell r="H22">
            <v>0.72648875</v>
          </cell>
        </row>
        <row r="23">
          <cell r="D23">
            <v>0.7150753587962962</v>
          </cell>
          <cell r="H23">
            <v>0.7152628356481482</v>
          </cell>
        </row>
        <row r="24">
          <cell r="D24">
            <v>0.7840513310185185</v>
          </cell>
          <cell r="H24">
            <v>0.7842952199074074</v>
          </cell>
        </row>
        <row r="25">
          <cell r="D25">
            <v>0.7132387731481481</v>
          </cell>
          <cell r="H25">
            <v>0.7134175694444445</v>
          </cell>
        </row>
        <row r="26">
          <cell r="D26">
            <v>0.712118761574074</v>
          </cell>
          <cell r="H26">
            <v>0.7123179513888889</v>
          </cell>
        </row>
        <row r="27">
          <cell r="D27">
            <v>0.7173486111111111</v>
          </cell>
          <cell r="H27">
            <v>0.7175735069444444</v>
          </cell>
        </row>
        <row r="28">
          <cell r="D28">
            <v>0.7166640162037037</v>
          </cell>
          <cell r="H28">
            <v>0.716838587962963</v>
          </cell>
        </row>
        <row r="29">
          <cell r="D29">
            <v>0.7147860069444444</v>
          </cell>
          <cell r="H29">
            <v>0.7149665393518518</v>
          </cell>
        </row>
        <row r="30">
          <cell r="D30">
            <v>0.7153568981481482</v>
          </cell>
          <cell r="H30">
            <v>0.7155291319444445</v>
          </cell>
        </row>
        <row r="31">
          <cell r="D31">
            <v>0.7116949421296296</v>
          </cell>
          <cell r="H31">
            <v>0.7118631944444445</v>
          </cell>
        </row>
        <row r="32">
          <cell r="D32">
            <v>0.7119513310185185</v>
          </cell>
          <cell r="H32">
            <v>0.7121344791666666</v>
          </cell>
        </row>
        <row r="33">
          <cell r="D33">
            <v>0.7230974074074074</v>
          </cell>
          <cell r="H33">
            <v>0.7232664583333334</v>
          </cell>
        </row>
        <row r="34">
          <cell r="D34">
            <v>0.7135718981481481</v>
          </cell>
          <cell r="H34">
            <v>0.7137725578703703</v>
          </cell>
        </row>
      </sheetData>
      <sheetData sheetId="4">
        <row r="2">
          <cell r="D2">
            <v>0.7098254513888889</v>
          </cell>
          <cell r="H2">
            <v>0.7099996064814814</v>
          </cell>
        </row>
        <row r="3">
          <cell r="D3">
            <v>0.7110309953703703</v>
          </cell>
          <cell r="H3">
            <v>0.7112067013888889</v>
          </cell>
        </row>
        <row r="4">
          <cell r="D4">
            <v>0.713393888888889</v>
          </cell>
          <cell r="H4">
            <v>0.7135899074074074</v>
          </cell>
        </row>
        <row r="5">
          <cell r="D5">
            <v>0.7646913310185185</v>
          </cell>
          <cell r="H5">
            <v>0.7648747222222222</v>
          </cell>
        </row>
        <row r="6">
          <cell r="D6">
            <v>0.7407774305555556</v>
          </cell>
          <cell r="H6">
            <v>0.7409576388888889</v>
          </cell>
        </row>
        <row r="7">
          <cell r="D7">
            <v>0.7128748611111111</v>
          </cell>
          <cell r="H7">
            <v>0.7130500462962962</v>
          </cell>
        </row>
        <row r="8">
          <cell r="D8">
            <v>0.7200583912037036</v>
          </cell>
          <cell r="H8">
            <v>0.7202578935185185</v>
          </cell>
        </row>
        <row r="9">
          <cell r="D9">
            <v>0.7410639930555556</v>
          </cell>
          <cell r="H9">
            <v>0.7412447800925926</v>
          </cell>
        </row>
        <row r="10">
          <cell r="D10">
            <v>0.710115462962963</v>
          </cell>
          <cell r="H10">
            <v>0.7102897453703704</v>
          </cell>
        </row>
        <row r="11">
          <cell r="D11">
            <v>0.7119765162037037</v>
          </cell>
          <cell r="H11">
            <v>0.7121429166666666</v>
          </cell>
        </row>
        <row r="12">
          <cell r="D12">
            <v>0.7105575810185186</v>
          </cell>
          <cell r="H12">
            <v>0.7107430671296296</v>
          </cell>
        </row>
        <row r="13">
          <cell r="D13">
            <v>0.7114617129629629</v>
          </cell>
          <cell r="H13">
            <v>0.7116449537037037</v>
          </cell>
        </row>
        <row r="14">
          <cell r="D14">
            <v>0.7150527893518519</v>
          </cell>
          <cell r="H14">
            <v>0.7152382175925927</v>
          </cell>
        </row>
        <row r="15">
          <cell r="D15">
            <v>0.7413309837962964</v>
          </cell>
          <cell r="H15">
            <v>0.7415149768518519</v>
          </cell>
        </row>
        <row r="16">
          <cell r="D16">
            <v>0.7161184490740741</v>
          </cell>
          <cell r="H16">
            <v>0.7162534606481481</v>
          </cell>
        </row>
        <row r="18">
          <cell r="D18">
            <v>0.7116756828703704</v>
          </cell>
          <cell r="H18">
            <v>0.7118770833333333</v>
          </cell>
        </row>
        <row r="19">
          <cell r="D19">
            <v>0.7491426041666666</v>
          </cell>
          <cell r="H19">
            <v>0.7493294791666667</v>
          </cell>
        </row>
        <row r="20">
          <cell r="D20">
            <v>0.7495913773148147</v>
          </cell>
          <cell r="H20">
            <v>0.7497782523148149</v>
          </cell>
        </row>
        <row r="21">
          <cell r="D21">
            <v>0.7131314699074074</v>
          </cell>
          <cell r="H21">
            <v>0.7133198958333334</v>
          </cell>
        </row>
        <row r="22">
          <cell r="D22">
            <v>0.7267971643518519</v>
          </cell>
          <cell r="H22">
            <v>0.726976261574074</v>
          </cell>
        </row>
        <row r="23">
          <cell r="D23">
            <v>0.7155894097222223</v>
          </cell>
          <cell r="H23">
            <v>0.7157662962962963</v>
          </cell>
        </row>
        <row r="24">
          <cell r="D24">
            <v>0.7845191898148148</v>
          </cell>
          <cell r="H24">
            <v>0.7847616782407408</v>
          </cell>
        </row>
        <row r="25">
          <cell r="D25">
            <v>0.7137296643518519</v>
          </cell>
          <cell r="H25">
            <v>0.7138978009259259</v>
          </cell>
        </row>
        <row r="26">
          <cell r="D26">
            <v>0.7126108101851852</v>
          </cell>
          <cell r="H26">
            <v>0.7127948263888889</v>
          </cell>
        </row>
        <row r="27">
          <cell r="D27">
            <v>0.7179125347222222</v>
          </cell>
          <cell r="H27">
            <v>0.7181120023148148</v>
          </cell>
        </row>
        <row r="28">
          <cell r="D28">
            <v>0.7171274189814815</v>
          </cell>
          <cell r="H28">
            <v>0.7172953125</v>
          </cell>
        </row>
        <row r="29">
          <cell r="D29">
            <v>0.7153188425925926</v>
          </cell>
          <cell r="H29">
            <v>0.7154922800925926</v>
          </cell>
        </row>
        <row r="30">
          <cell r="D30">
            <v>0.7158449074074075</v>
          </cell>
          <cell r="H30">
            <v>0.7160307175925925</v>
          </cell>
        </row>
        <row r="31">
          <cell r="D31">
            <v>0.7122655671296297</v>
          </cell>
          <cell r="H31">
            <v>0.7124195949074075</v>
          </cell>
        </row>
        <row r="32">
          <cell r="D32">
            <v>0.7124129398148148</v>
          </cell>
          <cell r="H32">
            <v>0.7125982175925926</v>
          </cell>
        </row>
        <row r="33">
          <cell r="D33">
            <v>0.7235220023148149</v>
          </cell>
          <cell r="H33">
            <v>0.7236942476851852</v>
          </cell>
        </row>
        <row r="34">
          <cell r="D34">
            <v>0.7140037962962963</v>
          </cell>
          <cell r="H34">
            <v>0.7141804629629629</v>
          </cell>
        </row>
      </sheetData>
      <sheetData sheetId="6">
        <row r="2">
          <cell r="I2">
            <v>0.0016165162037037328</v>
          </cell>
          <cell r="L2">
            <v>3.078703703640606E-06</v>
          </cell>
          <cell r="M2">
            <v>4.120370370341853E-06</v>
          </cell>
        </row>
        <row r="3">
          <cell r="I3">
            <v>0.0020811574074073302</v>
          </cell>
          <cell r="L3">
            <v>5.533564814796943E-05</v>
          </cell>
          <cell r="M3">
            <v>3.4953703703655137E-06</v>
          </cell>
        </row>
        <row r="4">
          <cell r="I4">
            <v>0.0018777199074074824</v>
          </cell>
          <cell r="L4">
            <v>7.37847222220811E-05</v>
          </cell>
          <cell r="M4">
            <v>2.5462962963684888E-06</v>
          </cell>
        </row>
        <row r="5">
          <cell r="I5">
            <v>0.0009609027777777168</v>
          </cell>
          <cell r="L5">
            <v>1.165509259271058E-05</v>
          </cell>
          <cell r="M5">
            <v>0.0006924537037037437</v>
          </cell>
        </row>
        <row r="6">
          <cell r="I6">
            <v>0.0018490046296295581</v>
          </cell>
          <cell r="L6">
            <v>0.00023940972222236123</v>
          </cell>
          <cell r="M6">
            <v>7.569444444444073E-05</v>
          </cell>
        </row>
        <row r="7">
          <cell r="I7">
            <v>0.0014214467592592595</v>
          </cell>
          <cell r="L7">
            <v>8.067129629640846E-06</v>
          </cell>
          <cell r="M7">
            <v>2.874999999991079E-05</v>
          </cell>
        </row>
        <row r="8">
          <cell r="I8">
            <v>0.0017773726851851857</v>
          </cell>
          <cell r="L8">
            <v>3.577546296296141E-05</v>
          </cell>
          <cell r="M8">
            <v>6.10763888888588E-05</v>
          </cell>
        </row>
        <row r="9">
          <cell r="I9">
            <v>0.001897974537036995</v>
          </cell>
          <cell r="L9">
            <v>2.997685185301968E-06</v>
          </cell>
          <cell r="M9">
            <v>4.965277777824184E-06</v>
          </cell>
        </row>
        <row r="10">
          <cell r="I10">
            <v>0.0014568171296296395</v>
          </cell>
          <cell r="L10">
            <v>3.912037036979399E-06</v>
          </cell>
          <cell r="M10">
            <v>4.351851851880362E-06</v>
          </cell>
        </row>
        <row r="11">
          <cell r="I11">
            <v>0.0017124652777777971</v>
          </cell>
          <cell r="L11">
            <v>4.57175925926423E-05</v>
          </cell>
          <cell r="M11">
            <v>3.7812500000011795E-05</v>
          </cell>
        </row>
        <row r="12">
          <cell r="I12">
            <v>0.001672175925925945</v>
          </cell>
          <cell r="L12">
            <v>0.00013439814814808493</v>
          </cell>
          <cell r="M12">
            <v>1.64351851850153E-06</v>
          </cell>
        </row>
        <row r="13">
          <cell r="I13">
            <v>0.00161471064814811</v>
          </cell>
          <cell r="L13">
            <v>5.864583333337059E-05</v>
          </cell>
          <cell r="M13">
            <v>4.486111111123847E-05</v>
          </cell>
        </row>
        <row r="14">
          <cell r="I14">
            <v>0.001392662037037029</v>
          </cell>
          <cell r="L14">
            <v>9.629629629581693E-06</v>
          </cell>
          <cell r="M14">
            <v>1.280092592592652E-05</v>
          </cell>
        </row>
        <row r="15">
          <cell r="I15">
            <v>0.0019515740740740917</v>
          </cell>
          <cell r="L15">
            <v>7.326388888895252E-06</v>
          </cell>
          <cell r="M15">
            <v>2.4618055555647445E-05</v>
          </cell>
        </row>
        <row r="16">
          <cell r="I16">
            <v>0.0012533333333333285</v>
          </cell>
          <cell r="L16">
            <v>9.417824074076098E-05</v>
          </cell>
          <cell r="M16">
            <v>7.593750000001176E-05</v>
          </cell>
        </row>
        <row r="17">
          <cell r="I17">
            <v>0.0013798842592591676</v>
          </cell>
          <cell r="L17">
            <v>4.131944444263347E-06</v>
          </cell>
          <cell r="M17">
            <v>1.5497685185272836E-05</v>
          </cell>
        </row>
        <row r="18">
          <cell r="I18">
            <v>0.0017701967592592682</v>
          </cell>
          <cell r="L18">
            <v>0.0002912731481482522</v>
          </cell>
          <cell r="M18">
            <v>0.00019464120370371596</v>
          </cell>
        </row>
        <row r="21">
          <cell r="I21">
            <v>0.0017015856481481517</v>
          </cell>
          <cell r="L21">
            <v>0.0001798726851851562</v>
          </cell>
          <cell r="M21">
            <v>0.00027746527777783303</v>
          </cell>
        </row>
        <row r="22">
          <cell r="I22">
            <v>0.0016480439814815506</v>
          </cell>
          <cell r="L22">
            <v>0.0002222453703702998</v>
          </cell>
          <cell r="M22">
            <v>2.5613425925774536E-05</v>
          </cell>
        </row>
        <row r="23">
          <cell r="I23">
            <v>0.001579386574074082</v>
          </cell>
          <cell r="L23">
            <v>9.505787037045188E-05</v>
          </cell>
          <cell r="M23">
            <v>0.00015113425925927793</v>
          </cell>
        </row>
        <row r="25">
          <cell r="I25">
            <v>0.0014787731481481492</v>
          </cell>
          <cell r="L25">
            <v>4.5648148148225154E-05</v>
          </cell>
          <cell r="M25">
            <v>3.974537037032544E-05</v>
          </cell>
        </row>
        <row r="26">
          <cell r="I26">
            <v>0.0015072222222223264</v>
          </cell>
          <cell r="L26">
            <v>7.581018518720839E-06</v>
          </cell>
          <cell r="M26">
            <v>3.944444444448081E-05</v>
          </cell>
        </row>
        <row r="27">
          <cell r="I27">
            <v>0.0008967245370370414</v>
          </cell>
          <cell r="L27">
            <v>0.00026087962962961786</v>
          </cell>
          <cell r="M27">
            <v>0.00010604166666661197</v>
          </cell>
        </row>
        <row r="28">
          <cell r="I28">
            <v>0.0013577662037036475</v>
          </cell>
          <cell r="L28">
            <v>4.4895833333225E-05</v>
          </cell>
          <cell r="M28">
            <v>1.0335648148229737E-05</v>
          </cell>
        </row>
        <row r="29">
          <cell r="I29">
            <v>0.0014275694444444431</v>
          </cell>
          <cell r="L29">
            <v>4.019675925925892E-05</v>
          </cell>
          <cell r="M29">
            <v>3.498842592586371E-05</v>
          </cell>
        </row>
        <row r="30">
          <cell r="I30">
            <v>0.0013102199074074283</v>
          </cell>
          <cell r="L30">
            <v>7.534722222257706E-06</v>
          </cell>
          <cell r="M30">
            <v>1.8356481481518472E-05</v>
          </cell>
        </row>
        <row r="31">
          <cell r="I31">
            <v>0.0013120254629629402</v>
          </cell>
          <cell r="L31">
            <v>2.3391203703648777E-05</v>
          </cell>
          <cell r="M31">
            <v>2.241898148158672E-05</v>
          </cell>
        </row>
        <row r="32">
          <cell r="I32">
            <v>0.0009771180555555592</v>
          </cell>
          <cell r="L32">
            <v>6.8518518517857174E-06</v>
          </cell>
          <cell r="M32">
            <v>1.2638888888916178E-05</v>
          </cell>
        </row>
        <row r="34">
          <cell r="I34">
            <v>0.0012115277777777766</v>
          </cell>
          <cell r="L34">
            <v>6.712962962962532E-05</v>
          </cell>
          <cell r="M34">
            <v>1.4652777777790504E-05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KMU5"/>
      <sheetName val="KMU6"/>
      <sheetName val="KMU7"/>
      <sheetName val="KMU8"/>
      <sheetName val="ciste casy_okruh"/>
      <sheetName val="final_okruh"/>
      <sheetName val="ORT Noff vysledky 2.etapa"/>
    </sheetNames>
    <sheetDataSet>
      <sheetData sheetId="1">
        <row r="2">
          <cell r="D2">
            <v>0.35699791666666664</v>
          </cell>
          <cell r="H2">
            <v>0.35716173611111107</v>
          </cell>
        </row>
        <row r="3">
          <cell r="D3">
            <v>0.3576836574074074</v>
          </cell>
          <cell r="H3">
            <v>0.35787365740740745</v>
          </cell>
        </row>
        <row r="4">
          <cell r="D4">
            <v>0.35836422453703703</v>
          </cell>
          <cell r="H4">
            <v>0.35854480324074073</v>
          </cell>
        </row>
        <row r="5">
          <cell r="D5">
            <v>0.35905291666666667</v>
          </cell>
          <cell r="H5">
            <v>0.3592244560185185</v>
          </cell>
        </row>
        <row r="6">
          <cell r="D6">
            <v>0.36012383101851847</v>
          </cell>
          <cell r="H6">
            <v>0.360300162037037</v>
          </cell>
        </row>
        <row r="7">
          <cell r="D7">
            <v>0.3607693287037037</v>
          </cell>
          <cell r="H7">
            <v>0.36095391203703703</v>
          </cell>
        </row>
        <row r="8">
          <cell r="D8">
            <v>0.36115878472222224</v>
          </cell>
          <cell r="H8">
            <v>0.36133104166666663</v>
          </cell>
        </row>
        <row r="9">
          <cell r="D9">
            <v>0.3618182407407407</v>
          </cell>
          <cell r="H9">
            <v>0.36199314814814815</v>
          </cell>
        </row>
        <row r="10">
          <cell r="D10">
            <v>0.3623660532407407</v>
          </cell>
          <cell r="H10">
            <v>0.36254459490740737</v>
          </cell>
        </row>
        <row r="11">
          <cell r="D11">
            <v>0.3632123148148148</v>
          </cell>
          <cell r="H11">
            <v>0.3633766666666667</v>
          </cell>
        </row>
        <row r="12">
          <cell r="D12">
            <v>0.36390302083333337</v>
          </cell>
          <cell r="H12">
            <v>0.36407913194444447</v>
          </cell>
        </row>
        <row r="13">
          <cell r="D13">
            <v>0.365995150462963</v>
          </cell>
          <cell r="H13">
            <v>0.36621427083333336</v>
          </cell>
        </row>
        <row r="14">
          <cell r="D14">
            <v>0.3667037962962963</v>
          </cell>
          <cell r="H14">
            <v>0.36691989583333334</v>
          </cell>
        </row>
        <row r="15">
          <cell r="D15">
            <v>0.367405787037037</v>
          </cell>
          <cell r="H15">
            <v>0.367585</v>
          </cell>
        </row>
        <row r="16">
          <cell r="D16">
            <v>0.3682872916666667</v>
          </cell>
          <cell r="H16">
            <v>0.3684645833333333</v>
          </cell>
        </row>
        <row r="17">
          <cell r="D17">
            <v>0.36493166666666665</v>
          </cell>
          <cell r="H17">
            <v>0.36511024305555556</v>
          </cell>
        </row>
        <row r="18">
          <cell r="D18">
            <v>0.36885192129629635</v>
          </cell>
          <cell r="H18">
            <v>0.3690296180555555</v>
          </cell>
        </row>
        <row r="19">
          <cell r="D19">
            <v>0.3697607291666667</v>
          </cell>
          <cell r="H19">
            <v>0.36994053240740743</v>
          </cell>
        </row>
        <row r="21">
          <cell r="D21">
            <v>0.37043913194444444</v>
          </cell>
          <cell r="H21">
            <v>0.37060527777777774</v>
          </cell>
        </row>
        <row r="22">
          <cell r="D22">
            <v>0.3708520138888889</v>
          </cell>
          <cell r="H22">
            <v>0.3710447800925926</v>
          </cell>
        </row>
        <row r="23">
          <cell r="D23">
            <v>0.37191277777777776</v>
          </cell>
          <cell r="H23">
            <v>0.3721232407407407</v>
          </cell>
        </row>
        <row r="25">
          <cell r="D25">
            <v>0.3726542013888889</v>
          </cell>
          <cell r="H25">
            <v>0.3728255902777778</v>
          </cell>
        </row>
        <row r="26">
          <cell r="D26">
            <v>0.37363946759259264</v>
          </cell>
          <cell r="H26">
            <v>0.3738199074074074</v>
          </cell>
        </row>
        <row r="27">
          <cell r="D27">
            <v>0.37432315972222224</v>
          </cell>
          <cell r="H27">
            <v>0.37448946759259255</v>
          </cell>
        </row>
        <row r="28">
          <cell r="D28">
            <v>0.3750259722222222</v>
          </cell>
          <cell r="H28">
            <v>0.37519405092592595</v>
          </cell>
        </row>
        <row r="29">
          <cell r="D29">
            <v>0.3757388194444444</v>
          </cell>
          <cell r="H29">
            <v>0.3759204166666667</v>
          </cell>
        </row>
        <row r="30">
          <cell r="D30">
            <v>0.37643032407407406</v>
          </cell>
          <cell r="H30">
            <v>0.37661111111111106</v>
          </cell>
        </row>
        <row r="31">
          <cell r="D31">
            <v>0.37711999999999996</v>
          </cell>
          <cell r="H31">
            <v>0.37731811342592597</v>
          </cell>
        </row>
        <row r="32">
          <cell r="D32">
            <v>0.37777800925925925</v>
          </cell>
          <cell r="H32">
            <v>0.3779618287037037</v>
          </cell>
        </row>
        <row r="33">
          <cell r="D33">
            <v>0.37849856481481486</v>
          </cell>
          <cell r="H33">
            <v>0.3786799074074074</v>
          </cell>
        </row>
        <row r="34">
          <cell r="D34">
            <v>0.3791892361111111</v>
          </cell>
          <cell r="H34">
            <v>0.3793507638888889</v>
          </cell>
        </row>
        <row r="35">
          <cell r="D35">
            <v>0.3798796064814815</v>
          </cell>
          <cell r="H35">
            <v>0.38004359953703704</v>
          </cell>
        </row>
        <row r="36">
          <cell r="D36">
            <v>0.3805811574074074</v>
          </cell>
          <cell r="H36">
            <v>0.38074239583333336</v>
          </cell>
        </row>
      </sheetData>
      <sheetData sheetId="2">
        <row r="2">
          <cell r="D2">
            <v>0.35726126157407406</v>
          </cell>
          <cell r="H2">
            <v>0.3574359490740741</v>
          </cell>
        </row>
        <row r="3">
          <cell r="D3">
            <v>0.3579908217592593</v>
          </cell>
          <cell r="H3">
            <v>0.3581804050925926</v>
          </cell>
        </row>
        <row r="4">
          <cell r="D4">
            <v>0.35871149305555555</v>
          </cell>
          <cell r="H4">
            <v>0.35889017361111114</v>
          </cell>
        </row>
        <row r="5">
          <cell r="D5">
            <v>0.3593630671296297</v>
          </cell>
          <cell r="H5">
            <v>0.3595272916666667</v>
          </cell>
        </row>
        <row r="6">
          <cell r="D6">
            <v>0.3604768865740741</v>
          </cell>
          <cell r="H6">
            <v>0.36065125000000003</v>
          </cell>
        </row>
        <row r="7">
          <cell r="D7">
            <v>0.36118256944444443</v>
          </cell>
          <cell r="H7">
            <v>0.3613511921296297</v>
          </cell>
        </row>
        <row r="8">
          <cell r="D8">
            <v>0.36146836805555554</v>
          </cell>
          <cell r="H8">
            <v>0.36163988425925925</v>
          </cell>
        </row>
        <row r="9">
          <cell r="D9">
            <v>0.36214449074074073</v>
          </cell>
          <cell r="H9">
            <v>0.3623158796296296</v>
          </cell>
        </row>
        <row r="10">
          <cell r="D10">
            <v>0.3626859375</v>
          </cell>
          <cell r="H10">
            <v>0.3628743055555556</v>
          </cell>
        </row>
        <row r="11">
          <cell r="D11">
            <v>0.36351290509259254</v>
          </cell>
          <cell r="H11">
            <v>0.3636958449074074</v>
          </cell>
        </row>
        <row r="12">
          <cell r="D12">
            <v>0.36421871527777777</v>
          </cell>
          <cell r="H12">
            <v>0.36439203703703704</v>
          </cell>
        </row>
        <row r="13">
          <cell r="D13">
            <v>0.3663047685185185</v>
          </cell>
          <cell r="H13">
            <v>0.36646634259259264</v>
          </cell>
        </row>
        <row r="14">
          <cell r="D14">
            <v>0.3670172337962963</v>
          </cell>
          <cell r="H14">
            <v>0.3672229282407407</v>
          </cell>
        </row>
        <row r="15">
          <cell r="D15">
            <v>0.36768207175925927</v>
          </cell>
          <cell r="H15">
            <v>0.3678470486111111</v>
          </cell>
        </row>
        <row r="16">
          <cell r="D16">
            <v>0.36866193287037036</v>
          </cell>
          <cell r="H16">
            <v>0.3688325231481482</v>
          </cell>
        </row>
        <row r="17">
          <cell r="D17">
            <v>0.36523778935185186</v>
          </cell>
          <cell r="H17">
            <v>0.365411712962963</v>
          </cell>
        </row>
        <row r="18">
          <cell r="D18">
            <v>0.3693903587962963</v>
          </cell>
          <cell r="H18">
            <v>0.3695679166666667</v>
          </cell>
        </row>
        <row r="19">
          <cell r="D19">
            <v>0.3701291087962963</v>
          </cell>
          <cell r="H19">
            <v>0.3703709027777778</v>
          </cell>
        </row>
        <row r="21">
          <cell r="D21">
            <v>0.37068390046296296</v>
          </cell>
          <cell r="H21">
            <v>0.3708388888888889</v>
          </cell>
        </row>
        <row r="22">
          <cell r="D22">
            <v>0.3711596643518518</v>
          </cell>
          <cell r="H22">
            <v>0.37135881944444443</v>
          </cell>
        </row>
        <row r="23">
          <cell r="D23">
            <v>0.3722705208333333</v>
          </cell>
          <cell r="H23">
            <v>0.3724815509259259</v>
          </cell>
        </row>
        <row r="25">
          <cell r="D25">
            <v>0.3729496527777778</v>
          </cell>
          <cell r="H25">
            <v>0.37311822916666665</v>
          </cell>
        </row>
        <row r="26">
          <cell r="D26">
            <v>0.374002974537037</v>
          </cell>
          <cell r="H26">
            <v>0.37418747685185183</v>
          </cell>
        </row>
        <row r="27">
          <cell r="D27">
            <v>0.3746421064814815</v>
          </cell>
          <cell r="H27">
            <v>0.3748322337962963</v>
          </cell>
        </row>
        <row r="28">
          <cell r="D28">
            <v>0.37534417824074073</v>
          </cell>
          <cell r="H28">
            <v>0.37552723379629627</v>
          </cell>
        </row>
        <row r="29">
          <cell r="D29">
            <v>0.37601724537037035</v>
          </cell>
          <cell r="H29">
            <v>0.3761895833333333</v>
          </cell>
        </row>
        <row r="30">
          <cell r="D30">
            <v>0.3766990972222222</v>
          </cell>
          <cell r="H30">
            <v>0.3768710763888889</v>
          </cell>
        </row>
        <row r="31">
          <cell r="D31">
            <v>0.3774548726851852</v>
          </cell>
          <cell r="H31">
            <v>0.37764660879629625</v>
          </cell>
        </row>
        <row r="32">
          <cell r="D32">
            <v>0.37809508101851846</v>
          </cell>
          <cell r="H32">
            <v>0.3782815509259259</v>
          </cell>
        </row>
        <row r="33">
          <cell r="D33">
            <v>0.3787701967592592</v>
          </cell>
          <cell r="H33">
            <v>0.37895498842592595</v>
          </cell>
        </row>
        <row r="34">
          <cell r="D34">
            <v>0.3794487731481482</v>
          </cell>
          <cell r="H34">
            <v>0.3796501851851852</v>
          </cell>
        </row>
        <row r="35">
          <cell r="D35">
            <v>0.38015336805555555</v>
          </cell>
          <cell r="H35">
            <v>0.3803181134259259</v>
          </cell>
        </row>
        <row r="36">
          <cell r="D36">
            <v>0.3808499537037037</v>
          </cell>
          <cell r="H36">
            <v>0.3809808101851852</v>
          </cell>
        </row>
      </sheetData>
      <sheetData sheetId="3">
        <row r="2">
          <cell r="D2">
            <v>0.7558444791666666</v>
          </cell>
          <cell r="H2">
            <v>0.7560119444444444</v>
          </cell>
        </row>
        <row r="3">
          <cell r="D3">
            <v>0.7563031712962963</v>
          </cell>
          <cell r="H3">
            <v>0.7564957175925926</v>
          </cell>
        </row>
        <row r="4">
          <cell r="D4">
            <v>0.7475140625</v>
          </cell>
          <cell r="H4">
            <v>0.7476872685185185</v>
          </cell>
        </row>
        <row r="5">
          <cell r="D5">
            <v>0.7726704976851851</v>
          </cell>
          <cell r="H5">
            <v>0.7728563425925926</v>
          </cell>
        </row>
        <row r="6">
          <cell r="D6">
            <v>0.755009050925926</v>
          </cell>
          <cell r="H6">
            <v>0.7551875925925926</v>
          </cell>
        </row>
        <row r="7">
          <cell r="D7">
            <v>0.7759136342592593</v>
          </cell>
          <cell r="H7">
            <v>0.7760878125</v>
          </cell>
        </row>
        <row r="8">
          <cell r="D8">
            <v>0.7629330092592592</v>
          </cell>
          <cell r="H8">
            <v>0.7631065162037037</v>
          </cell>
        </row>
        <row r="9">
          <cell r="D9">
            <v>0.7575041203703704</v>
          </cell>
          <cell r="H9">
            <v>0.7576763078703703</v>
          </cell>
        </row>
        <row r="10">
          <cell r="D10">
            <v>0.7676692592592592</v>
          </cell>
          <cell r="H10">
            <v>0.7678410300925925</v>
          </cell>
        </row>
        <row r="11">
          <cell r="D11">
            <v>0.7647605671296296</v>
          </cell>
          <cell r="H11">
            <v>0.7649361689814814</v>
          </cell>
        </row>
        <row r="12">
          <cell r="D12">
            <v>0.7872155787037037</v>
          </cell>
          <cell r="H12">
            <v>0.787406724537037</v>
          </cell>
        </row>
        <row r="13">
          <cell r="D13">
            <v>0.7723173958333334</v>
          </cell>
          <cell r="H13">
            <v>0.7724738078703703</v>
          </cell>
        </row>
        <row r="14">
          <cell r="D14">
            <v>0.7765173842592592</v>
          </cell>
          <cell r="H14">
            <v>0.7767277662037037</v>
          </cell>
        </row>
        <row r="15">
          <cell r="D15">
            <v>0.7632109953703704</v>
          </cell>
          <cell r="H15">
            <v>0.7633874537037036</v>
          </cell>
        </row>
        <row r="16">
          <cell r="D16">
            <v>0.7640406365740741</v>
          </cell>
          <cell r="H16">
            <v>0.7642178472222222</v>
          </cell>
        </row>
        <row r="17">
          <cell r="D17">
            <v>0.7602910763888888</v>
          </cell>
          <cell r="H17">
            <v>0.760476087962963</v>
          </cell>
        </row>
        <row r="18">
          <cell r="D18">
            <v>0.7585177546296297</v>
          </cell>
          <cell r="H18">
            <v>0.7586882407407407</v>
          </cell>
        </row>
        <row r="20">
          <cell r="D20">
            <v>0.7571751504629629</v>
          </cell>
          <cell r="H20">
            <v>0.7573200810185186</v>
          </cell>
        </row>
        <row r="21">
          <cell r="D21">
            <v>0.7694246296296297</v>
          </cell>
          <cell r="H21">
            <v>0.7695879398148148</v>
          </cell>
        </row>
        <row r="22">
          <cell r="D22">
            <v>0.7624446874999999</v>
          </cell>
          <cell r="H22">
            <v>0.7626312731481482</v>
          </cell>
        </row>
        <row r="23">
          <cell r="D23">
            <v>0.7643821180555556</v>
          </cell>
          <cell r="H23">
            <v>0.7646011342592592</v>
          </cell>
        </row>
        <row r="24">
          <cell r="D24">
            <v>0.7651660995370371</v>
          </cell>
          <cell r="H24">
            <v>0.7653075694444444</v>
          </cell>
        </row>
        <row r="25">
          <cell r="D25">
            <v>0.7654390509259259</v>
          </cell>
          <cell r="H25">
            <v>0.7656086226851851</v>
          </cell>
        </row>
        <row r="26">
          <cell r="D26">
            <v>0.7635691782407408</v>
          </cell>
          <cell r="H26">
            <v>0.7637522569444445</v>
          </cell>
        </row>
        <row r="27">
          <cell r="D27">
            <v>0.7599172222222222</v>
          </cell>
          <cell r="H27">
            <v>0.7601012037037037</v>
          </cell>
        </row>
        <row r="28">
          <cell r="D28">
            <v>0.7569182638888888</v>
          </cell>
          <cell r="H28">
            <v>0.7570681481481482</v>
          </cell>
        </row>
        <row r="29">
          <cell r="D29">
            <v>0.7553082060185186</v>
          </cell>
          <cell r="H29">
            <v>0.7554972337962963</v>
          </cell>
        </row>
        <row r="30">
          <cell r="D30">
            <v>0.7596441087962963</v>
          </cell>
          <cell r="H30">
            <v>0.7598139236111111</v>
          </cell>
        </row>
        <row r="31">
          <cell r="D31">
            <v>0.7566421759259259</v>
          </cell>
          <cell r="H31">
            <v>0.7567907870370371</v>
          </cell>
        </row>
        <row r="32">
          <cell r="D32">
            <v>0.8007269791666667</v>
          </cell>
          <cell r="H32">
            <v>0.8008832291666667</v>
          </cell>
        </row>
        <row r="33">
          <cell r="D33">
            <v>0.7762372685185185</v>
          </cell>
          <cell r="H33">
            <v>0.7764177893518518</v>
          </cell>
        </row>
        <row r="34">
          <cell r="D34">
            <v>0.759241400462963</v>
          </cell>
          <cell r="H34">
            <v>0.7594722569444444</v>
          </cell>
        </row>
        <row r="35">
          <cell r="D35">
            <v>0.7577698032407407</v>
          </cell>
          <cell r="H35">
            <v>0.7579578472222223</v>
          </cell>
        </row>
        <row r="36">
          <cell r="D36">
            <v>0.765728912037037</v>
          </cell>
          <cell r="H36">
            <v>0.7659388888888888</v>
          </cell>
        </row>
      </sheetData>
      <sheetData sheetId="4">
        <row r="2">
          <cell r="D2">
            <v>0.7564668865740741</v>
          </cell>
          <cell r="H2">
            <v>0.7566370138888888</v>
          </cell>
        </row>
        <row r="3">
          <cell r="D3">
            <v>0.7569213773148148</v>
          </cell>
          <cell r="H3">
            <v>0.757106099537037</v>
          </cell>
        </row>
        <row r="4">
          <cell r="D4">
            <v>0.7483402430555556</v>
          </cell>
          <cell r="H4">
            <v>0.74851875</v>
          </cell>
        </row>
        <row r="5">
          <cell r="D5">
            <v>0.7731852083333334</v>
          </cell>
          <cell r="H5">
            <v>0.7733310763888889</v>
          </cell>
        </row>
        <row r="6">
          <cell r="D6">
            <v>0.7557177777777778</v>
          </cell>
          <cell r="H6">
            <v>0.7558901041666667</v>
          </cell>
        </row>
        <row r="7">
          <cell r="D7">
            <v>0.776495162037037</v>
          </cell>
          <cell r="H7">
            <v>0.7766775925925926</v>
          </cell>
        </row>
        <row r="8">
          <cell r="D8">
            <v>0.7634820601851852</v>
          </cell>
          <cell r="H8">
            <v>0.763659375</v>
          </cell>
        </row>
        <row r="9">
          <cell r="D9">
            <v>0.7581454629629629</v>
          </cell>
          <cell r="H9">
            <v>0.7583309953703704</v>
          </cell>
        </row>
        <row r="10">
          <cell r="D10">
            <v>0.7681990046296296</v>
          </cell>
          <cell r="H10">
            <v>0.7683623958333333</v>
          </cell>
        </row>
        <row r="11">
          <cell r="D11">
            <v>0.7653269212962962</v>
          </cell>
          <cell r="H11">
            <v>0.7655070949074073</v>
          </cell>
        </row>
        <row r="12">
          <cell r="D12">
            <v>0.7878649074074074</v>
          </cell>
          <cell r="H12">
            <v>0.7880463425925925</v>
          </cell>
        </row>
        <row r="13">
          <cell r="D13">
            <v>0.7728040277777778</v>
          </cell>
          <cell r="H13">
            <v>0.7729725694444444</v>
          </cell>
        </row>
        <row r="14">
          <cell r="D14">
            <v>0.7770831018518519</v>
          </cell>
          <cell r="H14">
            <v>0.7772486921296297</v>
          </cell>
        </row>
        <row r="15">
          <cell r="D15">
            <v>0.7637505324074074</v>
          </cell>
          <cell r="H15">
            <v>0.7639214351851852</v>
          </cell>
        </row>
        <row r="16">
          <cell r="D16">
            <v>0.7646462384259259</v>
          </cell>
          <cell r="H16">
            <v>0.7648239351851852</v>
          </cell>
        </row>
        <row r="17">
          <cell r="D17">
            <v>0.7609051967592593</v>
          </cell>
          <cell r="H17">
            <v>0.7610826041666666</v>
          </cell>
        </row>
        <row r="18">
          <cell r="D18">
            <v>0.7591132175925925</v>
          </cell>
          <cell r="H18">
            <v>0.7592973148148148</v>
          </cell>
        </row>
        <row r="20">
          <cell r="D20">
            <v>0.7576524074074075</v>
          </cell>
          <cell r="H20">
            <v>0.7577867824074075</v>
          </cell>
        </row>
        <row r="21">
          <cell r="D21">
            <v>0.7699443981481481</v>
          </cell>
          <cell r="H21">
            <v>0.7701103356481481</v>
          </cell>
        </row>
        <row r="22">
          <cell r="D22">
            <v>0.7629957754629629</v>
          </cell>
          <cell r="H22">
            <v>0.7631814236111111</v>
          </cell>
        </row>
        <row r="23">
          <cell r="D23">
            <v>0.7650641782407407</v>
          </cell>
          <cell r="H23">
            <v>0.7652546875</v>
          </cell>
        </row>
        <row r="24">
          <cell r="D24">
            <v>0.7656609259259258</v>
          </cell>
          <cell r="H24">
            <v>0.7657792476851851</v>
          </cell>
        </row>
        <row r="25">
          <cell r="D25">
            <v>0.7660425000000001</v>
          </cell>
          <cell r="H25">
            <v>0.7662192476851852</v>
          </cell>
        </row>
        <row r="26">
          <cell r="D26">
            <v>0.7641620949074074</v>
          </cell>
          <cell r="H26">
            <v>0.764334363425926</v>
          </cell>
        </row>
        <row r="27">
          <cell r="D27">
            <v>0.7604988541666667</v>
          </cell>
          <cell r="H27">
            <v>0.7606770138888889</v>
          </cell>
        </row>
        <row r="28">
          <cell r="D28">
            <v>0.7574350694444445</v>
          </cell>
          <cell r="H28">
            <v>0.7575929166666667</v>
          </cell>
        </row>
        <row r="29">
          <cell r="D29">
            <v>0.7559370486111111</v>
          </cell>
          <cell r="H29">
            <v>0.7561247685185185</v>
          </cell>
        </row>
        <row r="30">
          <cell r="D30">
            <v>0.7601695949074073</v>
          </cell>
          <cell r="H30">
            <v>0.7603466319444445</v>
          </cell>
        </row>
        <row r="31">
          <cell r="D31">
            <v>0.7571702083333333</v>
          </cell>
          <cell r="H31">
            <v>0.7573188657407407</v>
          </cell>
        </row>
        <row r="32">
          <cell r="D32">
            <v>0.8012215625</v>
          </cell>
          <cell r="H32">
            <v>0.8013848842592592</v>
          </cell>
        </row>
        <row r="33">
          <cell r="D33">
            <v>0.776777974537037</v>
          </cell>
          <cell r="H33">
            <v>0.7769565856481481</v>
          </cell>
        </row>
        <row r="34">
          <cell r="D34">
            <v>0.7598659143518519</v>
          </cell>
          <cell r="H34">
            <v>0.7600927083333334</v>
          </cell>
        </row>
        <row r="35">
          <cell r="D35">
            <v>0.758374363425926</v>
          </cell>
          <cell r="H35">
            <v>0.7585667708333333</v>
          </cell>
        </row>
        <row r="36">
          <cell r="D36">
            <v>0.7663517245370371</v>
          </cell>
          <cell r="H36">
            <v>0.7665662037037038</v>
          </cell>
        </row>
      </sheetData>
      <sheetData sheetId="6">
        <row r="2">
          <cell r="I2">
            <v>0.0020790277777777977</v>
          </cell>
          <cell r="L2">
            <v>4.108796296253825E-06</v>
          </cell>
          <cell r="M2">
            <v>3.749999999969056E-06</v>
          </cell>
        </row>
        <row r="3">
          <cell r="I3">
            <v>0.001983541666666644</v>
          </cell>
          <cell r="L3">
            <v>3.081018518519274E-05</v>
          </cell>
          <cell r="M3">
            <v>0.00016815972222228304</v>
          </cell>
        </row>
        <row r="4">
          <cell r="I4">
            <v>0.000866805555555572</v>
          </cell>
          <cell r="L4">
            <v>7.708333333300565E-06</v>
          </cell>
          <cell r="M4">
            <v>4.343750000002089E-05</v>
          </cell>
        </row>
        <row r="5">
          <cell r="I5">
            <v>0.0020196643518518576</v>
          </cell>
          <cell r="L5">
            <v>1.8553240740737387E-05</v>
          </cell>
          <cell r="M5">
            <v>2.436342592593288E-05</v>
          </cell>
        </row>
        <row r="6">
          <cell r="I6">
            <v>0.0013651157407407188</v>
          </cell>
          <cell r="L6">
            <v>7.060185185148171E-06</v>
          </cell>
          <cell r="M6">
            <v>1.1805555555577385E-05</v>
          </cell>
        </row>
        <row r="7">
          <cell r="I7">
            <v>0.0019828356481481624</v>
          </cell>
          <cell r="L7">
            <v>3.695601851855246E-05</v>
          </cell>
          <cell r="M7">
            <v>5.3125000000209255E-06</v>
          </cell>
        </row>
        <row r="8">
          <cell r="I8">
            <v>0.0018149652777778025</v>
          </cell>
          <cell r="L8">
            <v>5.046296296329356E-06</v>
          </cell>
          <cell r="M8">
            <v>2.5578703704010053E-06</v>
          </cell>
        </row>
        <row r="9">
          <cell r="I9">
            <v>0.0014533680555555706</v>
          </cell>
          <cell r="L9">
            <v>6.597222221849108E-07</v>
          </cell>
          <cell r="M9">
            <v>1.3425925926013882E-06</v>
          </cell>
        </row>
        <row r="10">
          <cell r="I10">
            <v>0.0017267592592592473</v>
          </cell>
          <cell r="L10">
            <v>2.53472222222495E-06</v>
          </cell>
          <cell r="M10">
            <v>1.2106481481533038E-05</v>
          </cell>
        </row>
        <row r="11">
          <cell r="I11">
            <v>0.0015717824074074072</v>
          </cell>
          <cell r="L11">
            <v>3.0659722222270425E-05</v>
          </cell>
          <cell r="M11">
            <v>1.6435185185237344E-05</v>
          </cell>
        </row>
        <row r="12">
          <cell r="I12">
            <v>0.002053518518518538</v>
          </cell>
          <cell r="L12">
            <v>1.5370370370360043E-05</v>
          </cell>
          <cell r="M12">
            <v>0.00038943287037040974</v>
          </cell>
        </row>
        <row r="13">
          <cell r="I13">
            <v>0.0015869328703703722</v>
          </cell>
          <cell r="L13">
            <v>4.7500000000033626E-05</v>
          </cell>
          <cell r="M13">
            <v>0.00011197916666666474</v>
          </cell>
        </row>
        <row r="14">
          <cell r="I14">
            <v>0.00146865740740737</v>
          </cell>
          <cell r="L14">
            <v>1.921296296303332E-05</v>
          </cell>
          <cell r="M14">
            <v>0.39684313657407405</v>
          </cell>
        </row>
        <row r="15">
          <cell r="I15">
            <v>0.0015558449074073999</v>
          </cell>
          <cell r="L15">
            <v>2.9895833333348776E-05</v>
          </cell>
          <cell r="M15">
            <v>3.4606481481513907E-05</v>
          </cell>
        </row>
        <row r="16">
          <cell r="I16">
            <v>0.0017722337962963186</v>
          </cell>
          <cell r="L16">
            <v>1.6331018518445095E-05</v>
          </cell>
          <cell r="M16">
            <v>0.3880960763888889</v>
          </cell>
        </row>
        <row r="17">
          <cell r="I17">
            <v>0.001619826388888912</v>
          </cell>
          <cell r="L17">
            <v>1.2071759259268955E-05</v>
          </cell>
          <cell r="M17">
            <v>6.086805555549635E-05</v>
          </cell>
        </row>
        <row r="18">
          <cell r="I18">
            <v>0.0015993402777778054</v>
          </cell>
          <cell r="L18">
            <v>9.384259259254124E-05</v>
          </cell>
          <cell r="M18">
            <v>0.0002580555555555808</v>
          </cell>
        </row>
        <row r="19">
          <cell r="I19">
            <v>0</v>
          </cell>
          <cell r="L19">
            <v>0</v>
          </cell>
          <cell r="M19">
            <v>0</v>
          </cell>
        </row>
        <row r="20">
          <cell r="I20">
            <v>0</v>
          </cell>
          <cell r="L20">
            <v>0</v>
          </cell>
          <cell r="M20">
            <v>0</v>
          </cell>
        </row>
        <row r="21">
          <cell r="I21">
            <v>0.001544930555555546</v>
          </cell>
          <cell r="L21">
            <v>2.414351851853791E-05</v>
          </cell>
          <cell r="M21">
            <v>2.2523148148156924E-05</v>
          </cell>
        </row>
        <row r="22">
          <cell r="I22">
            <v>0.0016392245370370206</v>
          </cell>
          <cell r="L22">
            <v>0.0001792592592592679</v>
          </cell>
          <cell r="M22">
            <v>0.00015938657407404966</v>
          </cell>
        </row>
        <row r="23">
          <cell r="I23">
            <v>0.0011073611111111492</v>
          </cell>
          <cell r="L23">
            <v>1.3900462962901372E-05</v>
          </cell>
          <cell r="M23">
            <v>1.1273148148194245E-05</v>
          </cell>
        </row>
        <row r="24">
          <cell r="I24">
            <v>0</v>
          </cell>
          <cell r="L24">
            <v>0</v>
          </cell>
          <cell r="M24">
            <v>0</v>
          </cell>
        </row>
        <row r="25">
          <cell r="I25">
            <v>0.001358703703703723</v>
          </cell>
          <cell r="L25">
            <v>2.0023148148196057E-05</v>
          </cell>
          <cell r="M25">
            <v>7.060185185203682E-06</v>
          </cell>
        </row>
        <row r="26">
          <cell r="I26">
            <v>0.0015633564814814815</v>
          </cell>
          <cell r="L26">
            <v>4.7453703699851246E-07</v>
          </cell>
          <cell r="M26">
            <v>4.826388888878874E-06</v>
          </cell>
        </row>
        <row r="27">
          <cell r="I27">
            <v>0.0013622337962962972</v>
          </cell>
          <cell r="L27">
            <v>3.466435185184302E-05</v>
          </cell>
          <cell r="M27">
            <v>1.0104166666691228E-05</v>
          </cell>
        </row>
        <row r="28">
          <cell r="I28">
            <v>0.0013786342592592704</v>
          </cell>
          <cell r="L28">
            <v>9.259259259208896E-06</v>
          </cell>
          <cell r="M28">
            <v>8.62268518520004E-06</v>
          </cell>
        </row>
        <row r="29">
          <cell r="I29">
            <v>0.0010078240740740707</v>
          </cell>
          <cell r="L29">
            <v>0.0002063773148148207</v>
          </cell>
          <cell r="M29">
            <v>0.00010234953703702754</v>
          </cell>
        </row>
        <row r="30">
          <cell r="I30">
            <v>0.001340312499999996</v>
          </cell>
          <cell r="L30">
            <v>1.0601851851810284E-05</v>
          </cell>
          <cell r="M30">
            <v>5.233796296300053E-05</v>
          </cell>
        </row>
        <row r="31">
          <cell r="I31">
            <v>0.001023981481481473</v>
          </cell>
          <cell r="L31">
            <v>0.0001224768518518493</v>
          </cell>
          <cell r="M31">
            <v>0.00015877314814810584</v>
          </cell>
        </row>
        <row r="32">
          <cell r="I32">
            <v>0.0014530092592592303</v>
          </cell>
          <cell r="L32">
            <v>2.833333333340793E-05</v>
          </cell>
          <cell r="M32">
            <v>6.145833333331963E-05</v>
          </cell>
        </row>
        <row r="33">
          <cell r="I33">
            <v>0.001494953703703672</v>
          </cell>
          <cell r="L33">
            <v>3.912037036979399E-06</v>
          </cell>
          <cell r="M33">
            <v>1.809027777777139E-05</v>
          </cell>
        </row>
        <row r="34">
          <cell r="I34">
            <v>0.0011514583333332995</v>
          </cell>
          <cell r="L34">
            <v>2.9768518518491494E-05</v>
          </cell>
          <cell r="M34">
            <v>2.550925925920433E-05</v>
          </cell>
        </row>
        <row r="35">
          <cell r="I35">
            <v>0.0016017129629629645</v>
          </cell>
          <cell r="L35">
            <v>1.5358796296272015E-05</v>
          </cell>
          <cell r="M35">
            <v>1.2303240740751953E-05</v>
          </cell>
        </row>
        <row r="36">
          <cell r="I36">
            <v>0.0012268865740741042</v>
          </cell>
          <cell r="L36">
            <v>9.96759259259683E-05</v>
          </cell>
          <cell r="M36">
            <v>6.513888888887154E-05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MU9"/>
      <sheetName val="KMU10"/>
      <sheetName val="KMU11"/>
      <sheetName val="KMU12"/>
      <sheetName val="ciste casy_okruh"/>
      <sheetName val="final_okruh"/>
      <sheetName val="ORT Off vysledky 2.etapa "/>
      <sheetName val="ORT Noff vysledky 2.etapa"/>
      <sheetName val="pravidelnost"/>
    </sheetNames>
    <sheetDataSet>
      <sheetData sheetId="0">
        <row r="2">
          <cell r="D2">
            <v>0.35620932870370375</v>
          </cell>
          <cell r="H2">
            <v>0.3563856712962963</v>
          </cell>
        </row>
        <row r="3">
          <cell r="D3">
            <v>0.3565980092592593</v>
          </cell>
          <cell r="H3">
            <v>0.3567926157407408</v>
          </cell>
        </row>
        <row r="4">
          <cell r="D4">
            <v>0.3574011458333333</v>
          </cell>
          <cell r="H4">
            <v>0.3575872916666667</v>
          </cell>
        </row>
        <row r="5">
          <cell r="D5">
            <v>0.37420912037037035</v>
          </cell>
          <cell r="H5">
            <v>0.3743912268518519</v>
          </cell>
        </row>
        <row r="6">
          <cell r="D6">
            <v>0.36730299768518515</v>
          </cell>
          <cell r="H6">
            <v>0.3674787152777778</v>
          </cell>
        </row>
        <row r="7">
          <cell r="D7">
            <v>0.35863934027777783</v>
          </cell>
          <cell r="H7">
            <v>0.3588024189814815</v>
          </cell>
        </row>
        <row r="8">
          <cell r="D8">
            <v>0.36426285879629633</v>
          </cell>
          <cell r="H8">
            <v>0.36443876157407407</v>
          </cell>
        </row>
        <row r="9">
          <cell r="D9">
            <v>0.35787105324074076</v>
          </cell>
          <cell r="H9">
            <v>0.3580420949074074</v>
          </cell>
        </row>
        <row r="10">
          <cell r="D10">
            <v>0.3600578587962963</v>
          </cell>
          <cell r="H10">
            <v>0.3602399537037037</v>
          </cell>
        </row>
        <row r="11">
          <cell r="D11">
            <v>0.3594901851851852</v>
          </cell>
          <cell r="H11">
            <v>0.35967623842592594</v>
          </cell>
        </row>
        <row r="12">
          <cell r="D12">
            <v>0.3605466550925926</v>
          </cell>
          <cell r="H12">
            <v>0.36075975694444445</v>
          </cell>
        </row>
        <row r="13">
          <cell r="D13">
            <v>0.3612375462962963</v>
          </cell>
          <cell r="H13">
            <v>0.3614840856481481</v>
          </cell>
        </row>
        <row r="14">
          <cell r="D14">
            <v>0.36373689814814814</v>
          </cell>
          <cell r="H14">
            <v>0.3639108101851852</v>
          </cell>
        </row>
        <row r="15">
          <cell r="D15">
            <v>0.36293906249999996</v>
          </cell>
          <cell r="H15">
            <v>0.36313377314814815</v>
          </cell>
        </row>
        <row r="16">
          <cell r="D16">
            <v>0.3621346759259259</v>
          </cell>
          <cell r="H16">
            <v>0.36231238425925927</v>
          </cell>
        </row>
        <row r="17">
          <cell r="D17">
            <v>0.3668393287037037</v>
          </cell>
          <cell r="H17">
            <v>0.36701501157407407</v>
          </cell>
        </row>
        <row r="18">
          <cell r="D18">
            <v>0.365887962962963</v>
          </cell>
          <cell r="H18">
            <v>0.3661129050925926</v>
          </cell>
        </row>
        <row r="19">
          <cell r="D19">
            <v>0.3590319675925926</v>
          </cell>
          <cell r="H19">
            <v>0.35919546296296295</v>
          </cell>
        </row>
        <row r="20">
          <cell r="D20">
            <v>0.36838728009259264</v>
          </cell>
          <cell r="H20">
            <v>0.36855797453703704</v>
          </cell>
        </row>
        <row r="21">
          <cell r="D21">
            <v>0.36977792824074074</v>
          </cell>
          <cell r="H21">
            <v>0.3699480555555556</v>
          </cell>
        </row>
        <row r="22">
          <cell r="D22">
            <v>0.36329909722222226</v>
          </cell>
          <cell r="H22">
            <v>0.36348114583333335</v>
          </cell>
        </row>
        <row r="23">
          <cell r="D23">
            <v>0.36507546296296295</v>
          </cell>
          <cell r="H23">
            <v>0.3652391087962963</v>
          </cell>
        </row>
        <row r="24">
          <cell r="D24">
            <v>0.3733704976851852</v>
          </cell>
          <cell r="H24">
            <v>0.37355645833333334</v>
          </cell>
        </row>
        <row r="25">
          <cell r="D25">
            <v>0.3654793518518518</v>
          </cell>
          <cell r="H25">
            <v>0.36565984953703706</v>
          </cell>
        </row>
        <row r="26">
          <cell r="D26">
            <v>0.3582527199074074</v>
          </cell>
          <cell r="H26">
            <v>0.3584396064814815</v>
          </cell>
        </row>
        <row r="27">
          <cell r="D27">
            <v>0.36173518518518516</v>
          </cell>
          <cell r="H27">
            <v>0.36191641203703706</v>
          </cell>
        </row>
        <row r="28">
          <cell r="D28">
            <v>0.3911603009259259</v>
          </cell>
          <cell r="H28">
            <v>0.3913302546296296</v>
          </cell>
        </row>
        <row r="29">
          <cell r="D29">
            <v>0.36640266203703703</v>
          </cell>
          <cell r="H29">
            <v>0.36657803240740744</v>
          </cell>
        </row>
        <row r="30">
          <cell r="D30">
            <v>0.3647334606481481</v>
          </cell>
          <cell r="H30">
            <v>0.36490662037037036</v>
          </cell>
        </row>
        <row r="31">
          <cell r="D31">
            <v>0.3625963078703704</v>
          </cell>
          <cell r="H31">
            <v>0.36274798611111114</v>
          </cell>
        </row>
      </sheetData>
      <sheetData sheetId="1">
        <row r="2">
          <cell r="D2">
            <v>0.35650193287037035</v>
          </cell>
          <cell r="H2">
            <v>0.35667769675925926</v>
          </cell>
        </row>
        <row r="3">
          <cell r="D3">
            <v>0.3569998032407407</v>
          </cell>
          <cell r="H3">
            <v>0.35718212962962964</v>
          </cell>
        </row>
        <row r="4">
          <cell r="D4">
            <v>0.3577940972222222</v>
          </cell>
          <cell r="H4">
            <v>0.3579821643518519</v>
          </cell>
        </row>
        <row r="5">
          <cell r="D5">
            <v>0.3744859837962963</v>
          </cell>
          <cell r="H5">
            <v>0.3746683912037037</v>
          </cell>
        </row>
        <row r="6">
          <cell r="D6">
            <v>0.3676377430555555</v>
          </cell>
          <cell r="H6">
            <v>0.3678197222222222</v>
          </cell>
        </row>
        <row r="7">
          <cell r="D7">
            <v>0.3589112962962963</v>
          </cell>
          <cell r="H7">
            <v>0.35909221064814817</v>
          </cell>
        </row>
        <row r="8">
          <cell r="D8">
            <v>0.36456537037037035</v>
          </cell>
          <cell r="H8">
            <v>0.3647359837962963</v>
          </cell>
        </row>
        <row r="9">
          <cell r="D9">
            <v>0.35817233796296294</v>
          </cell>
          <cell r="H9">
            <v>0.3583424537037037</v>
          </cell>
        </row>
        <row r="10">
          <cell r="D10">
            <v>0.36037591435185184</v>
          </cell>
          <cell r="H10">
            <v>0.36055466435185185</v>
          </cell>
        </row>
        <row r="11">
          <cell r="D11">
            <v>0.3597636574074074</v>
          </cell>
          <cell r="H11">
            <v>0.3599433912037037</v>
          </cell>
        </row>
        <row r="12">
          <cell r="D12">
            <v>0.36104577546296296</v>
          </cell>
          <cell r="H12">
            <v>0.36126417824074075</v>
          </cell>
        </row>
        <row r="13">
          <cell r="D13">
            <v>0.36159019675925924</v>
          </cell>
          <cell r="H13">
            <v>0.36177751157407406</v>
          </cell>
        </row>
        <row r="14">
          <cell r="D14">
            <v>0.3639999421296296</v>
          </cell>
          <cell r="H14">
            <v>0.364157974537037</v>
          </cell>
        </row>
        <row r="15">
          <cell r="D15">
            <v>0.3632519675925926</v>
          </cell>
          <cell r="H15">
            <v>0.3634088541666667</v>
          </cell>
        </row>
        <row r="16">
          <cell r="D16">
            <v>0.36250877314814817</v>
          </cell>
          <cell r="H16">
            <v>0.36269734953703703</v>
          </cell>
        </row>
        <row r="17">
          <cell r="D17">
            <v>0.36712979166666665</v>
          </cell>
          <cell r="H17">
            <v>0.3673019444444444</v>
          </cell>
        </row>
        <row r="18">
          <cell r="D18">
            <v>0.36631136574074075</v>
          </cell>
          <cell r="H18">
            <v>0.36647907407407404</v>
          </cell>
        </row>
        <row r="19">
          <cell r="D19">
            <v>0.3593577083333333</v>
          </cell>
          <cell r="H19">
            <v>0.3595249884259259</v>
          </cell>
        </row>
        <row r="20">
          <cell r="D20">
            <v>0.36871025462962964</v>
          </cell>
          <cell r="H20">
            <v>0.368892662037037</v>
          </cell>
        </row>
        <row r="21">
          <cell r="D21">
            <v>0.37009060185185183</v>
          </cell>
          <cell r="H21">
            <v>0.37028212962962964</v>
          </cell>
        </row>
        <row r="22">
          <cell r="D22">
            <v>0.36366055555555554</v>
          </cell>
          <cell r="H22">
            <v>0.36383482638888887</v>
          </cell>
        </row>
        <row r="23">
          <cell r="D23">
            <v>0.3653868518518518</v>
          </cell>
          <cell r="H23">
            <v>0.36557069444444446</v>
          </cell>
        </row>
        <row r="24">
          <cell r="D24">
            <v>0.3736704976851852</v>
          </cell>
          <cell r="H24">
            <v>0.3738681365740741</v>
          </cell>
        </row>
        <row r="25">
          <cell r="D25">
            <v>0.36581586805555555</v>
          </cell>
          <cell r="H25">
            <v>0.3659883449074074</v>
          </cell>
        </row>
        <row r="26">
          <cell r="D26">
            <v>0.3585354861111111</v>
          </cell>
          <cell r="H26">
            <v>0.35873069444444444</v>
          </cell>
        </row>
        <row r="27">
          <cell r="D27">
            <v>0.36202010416666663</v>
          </cell>
          <cell r="H27">
            <v>0.36220322916666664</v>
          </cell>
        </row>
        <row r="28">
          <cell r="D28">
            <v>0.3917086805555555</v>
          </cell>
          <cell r="H28">
            <v>0.3918591898148148</v>
          </cell>
        </row>
        <row r="29">
          <cell r="D29">
            <v>0.3666907060185185</v>
          </cell>
          <cell r="H29">
            <v>0.3668741898148148</v>
          </cell>
        </row>
        <row r="30">
          <cell r="D30">
            <v>0.36507979166666665</v>
          </cell>
          <cell r="H30">
            <v>0.36526741898148146</v>
          </cell>
        </row>
        <row r="31">
          <cell r="D31">
            <v>0.36283957175925924</v>
          </cell>
          <cell r="H31">
            <v>0.3629569097222222</v>
          </cell>
        </row>
      </sheetData>
      <sheetData sheetId="2">
        <row r="2">
          <cell r="D2">
            <v>0.5358628125</v>
          </cell>
          <cell r="H2">
            <v>0.5360375462962963</v>
          </cell>
        </row>
        <row r="3">
          <cell r="D3">
            <v>0.5378728356481481</v>
          </cell>
          <cell r="H3">
            <v>0.538061400462963</v>
          </cell>
        </row>
        <row r="4">
          <cell r="D4">
            <v>0.5317201388888889</v>
          </cell>
          <cell r="H4">
            <v>0.5319030787037037</v>
          </cell>
        </row>
        <row r="5">
          <cell r="D5">
            <v>0.5911049537037038</v>
          </cell>
          <cell r="H5">
            <v>0.5912859606481481</v>
          </cell>
        </row>
        <row r="7">
          <cell r="D7">
            <v>0.5374686689814815</v>
          </cell>
          <cell r="H7">
            <v>0.5376469907407407</v>
          </cell>
        </row>
        <row r="8">
          <cell r="D8">
            <v>0.5541975925925926</v>
          </cell>
          <cell r="H8">
            <v>0.5543800578703704</v>
          </cell>
        </row>
        <row r="9">
          <cell r="D9">
            <v>0.5350816550925926</v>
          </cell>
          <cell r="H9">
            <v>0.5352570949074075</v>
          </cell>
        </row>
        <row r="10">
          <cell r="D10">
            <v>0.5550454976851852</v>
          </cell>
          <cell r="H10">
            <v>0.5552319444444445</v>
          </cell>
        </row>
        <row r="11">
          <cell r="D11">
            <v>0.5415021296296296</v>
          </cell>
          <cell r="H11">
            <v>0.5416834722222222</v>
          </cell>
        </row>
        <row r="12">
          <cell r="D12">
            <v>0.5791638078703704</v>
          </cell>
          <cell r="H12">
            <v>0.5793392476851852</v>
          </cell>
        </row>
        <row r="13">
          <cell r="D13">
            <v>0.5794496180555556</v>
          </cell>
          <cell r="H13">
            <v>0.5796304861111111</v>
          </cell>
        </row>
        <row r="14">
          <cell r="D14">
            <v>0.586456550925926</v>
          </cell>
          <cell r="H14">
            <v>0.5866315509259259</v>
          </cell>
        </row>
        <row r="15">
          <cell r="D15">
            <v>0.5425125694444445</v>
          </cell>
          <cell r="H15">
            <v>0.5426922569444445</v>
          </cell>
        </row>
        <row r="16">
          <cell r="D16">
            <v>0.5421245486111111</v>
          </cell>
          <cell r="H16">
            <v>0.5423053472222222</v>
          </cell>
        </row>
        <row r="17">
          <cell r="D17">
            <v>0.5854680324074074</v>
          </cell>
          <cell r="H17">
            <v>0.5856439236111112</v>
          </cell>
        </row>
        <row r="18">
          <cell r="D18">
            <v>0.5772518634259259</v>
          </cell>
          <cell r="H18">
            <v>0.5774318402777777</v>
          </cell>
        </row>
        <row r="19">
          <cell r="D19">
            <v>0.5418132986111112</v>
          </cell>
          <cell r="H19">
            <v>0.5419799189814815</v>
          </cell>
        </row>
        <row r="20">
          <cell r="D20">
            <v>0.5382651041666667</v>
          </cell>
          <cell r="H20">
            <v>0.5384436574074074</v>
          </cell>
        </row>
        <row r="21">
          <cell r="D21">
            <v>0.5441953587962963</v>
          </cell>
          <cell r="H21">
            <v>0.5443853703703704</v>
          </cell>
        </row>
        <row r="22">
          <cell r="D22">
            <v>0.5459099189814814</v>
          </cell>
          <cell r="H22">
            <v>0.5460873032407407</v>
          </cell>
        </row>
        <row r="23">
          <cell r="D23">
            <v>0.5799049768518518</v>
          </cell>
          <cell r="H23">
            <v>0.5800420949074074</v>
          </cell>
        </row>
        <row r="25">
          <cell r="D25">
            <v>0.54115875</v>
          </cell>
          <cell r="H25">
            <v>0.5413517824074073</v>
          </cell>
        </row>
        <row r="26">
          <cell r="D26">
            <v>0.566181875</v>
          </cell>
          <cell r="H26">
            <v>0.5663712268518518</v>
          </cell>
        </row>
        <row r="27">
          <cell r="D27">
            <v>0.5371141898148148</v>
          </cell>
          <cell r="H27">
            <v>0.5372929282407407</v>
          </cell>
        </row>
        <row r="28">
          <cell r="D28">
            <v>0.5850241666666667</v>
          </cell>
          <cell r="H28">
            <v>0.585230451388889</v>
          </cell>
        </row>
        <row r="29">
          <cell r="D29">
            <v>0.5354358564814815</v>
          </cell>
          <cell r="H29">
            <v>0.5356473263888889</v>
          </cell>
        </row>
        <row r="30">
          <cell r="D30">
            <v>0.5545799305555555</v>
          </cell>
          <cell r="H30">
            <v>0.5547387731481481</v>
          </cell>
        </row>
        <row r="31">
          <cell r="D31">
            <v>0.5480347222222223</v>
          </cell>
          <cell r="H31">
            <v>0.5481893402777778</v>
          </cell>
        </row>
      </sheetData>
      <sheetData sheetId="3">
        <row r="2">
          <cell r="D2">
            <v>0.5361497337962963</v>
          </cell>
          <cell r="H2">
            <v>0.5363187152777777</v>
          </cell>
        </row>
        <row r="3">
          <cell r="D3">
            <v>0.5381786689814815</v>
          </cell>
          <cell r="H3">
            <v>0.5383646064814814</v>
          </cell>
        </row>
        <row r="4">
          <cell r="D4">
            <v>0.5324940162037037</v>
          </cell>
          <cell r="H4">
            <v>0.5326742824074074</v>
          </cell>
        </row>
        <row r="5">
          <cell r="D5">
            <v>0.591402349537037</v>
          </cell>
          <cell r="H5">
            <v>0.5916172222222222</v>
          </cell>
        </row>
        <row r="7">
          <cell r="D7">
            <v>0.5377604282407408</v>
          </cell>
          <cell r="H7">
            <v>0.5379393055555556</v>
          </cell>
        </row>
        <row r="8">
          <cell r="D8">
            <v>0.5545274884259259</v>
          </cell>
          <cell r="H8">
            <v>0.554696574074074</v>
          </cell>
        </row>
        <row r="9">
          <cell r="D9">
            <v>0.5353812152777778</v>
          </cell>
          <cell r="H9">
            <v>0.5355566550925926</v>
          </cell>
        </row>
        <row r="10">
          <cell r="D10">
            <v>0.5554018749999999</v>
          </cell>
          <cell r="H10">
            <v>0.5555972569444444</v>
          </cell>
        </row>
        <row r="11">
          <cell r="D11">
            <v>0.5417857407407407</v>
          </cell>
          <cell r="H11">
            <v>0.5419678819444445</v>
          </cell>
        </row>
        <row r="12">
          <cell r="D12">
            <v>0.5794297569444444</v>
          </cell>
          <cell r="H12">
            <v>0.5796312731481482</v>
          </cell>
        </row>
        <row r="13">
          <cell r="D13">
            <v>0.5797092361111111</v>
          </cell>
          <cell r="H13">
            <v>0.5798752777777778</v>
          </cell>
        </row>
        <row r="14">
          <cell r="D14">
            <v>0.5867584953703704</v>
          </cell>
          <cell r="H14">
            <v>0.5869330555555555</v>
          </cell>
        </row>
        <row r="15">
          <cell r="D15">
            <v>0.5428549537037037</v>
          </cell>
          <cell r="H15">
            <v>0.5430352199074074</v>
          </cell>
        </row>
        <row r="16">
          <cell r="D16">
            <v>0.5424995601851852</v>
          </cell>
          <cell r="H16">
            <v>0.5426976967592593</v>
          </cell>
        </row>
        <row r="17">
          <cell r="D17">
            <v>0.5857749884259259</v>
          </cell>
          <cell r="H17">
            <v>0.5859575694444444</v>
          </cell>
        </row>
        <row r="18">
          <cell r="D18">
            <v>0.577524363425926</v>
          </cell>
          <cell r="H18">
            <v>0.5777253356481481</v>
          </cell>
        </row>
        <row r="19">
          <cell r="D19">
            <v>0.5421547106481481</v>
          </cell>
          <cell r="H19">
            <v>0.5423134027777777</v>
          </cell>
        </row>
        <row r="20">
          <cell r="D20">
            <v>0.538624849537037</v>
          </cell>
          <cell r="H20">
            <v>0.5388022800925926</v>
          </cell>
        </row>
        <row r="21">
          <cell r="D21">
            <v>0.5445818981481482</v>
          </cell>
          <cell r="H21">
            <v>0.5447510763888889</v>
          </cell>
        </row>
        <row r="22">
          <cell r="D22">
            <v>0.5462411226851852</v>
          </cell>
          <cell r="H22">
            <v>0.5464159143518519</v>
          </cell>
        </row>
        <row r="23">
          <cell r="D23">
            <v>0.5801175231481481</v>
          </cell>
          <cell r="H23">
            <v>0.5802446064814815</v>
          </cell>
        </row>
        <row r="25">
          <cell r="D25">
            <v>0.5414571527777777</v>
          </cell>
          <cell r="H25">
            <v>0.5416369907407407</v>
          </cell>
        </row>
        <row r="26">
          <cell r="D26">
            <v>0.5664861111111111</v>
          </cell>
          <cell r="H26">
            <v>0.566667662037037</v>
          </cell>
        </row>
        <row r="27">
          <cell r="D27">
            <v>0.537405625</v>
          </cell>
          <cell r="H27">
            <v>0.53758375</v>
          </cell>
        </row>
        <row r="28">
          <cell r="D28">
            <v>0.5854291435185185</v>
          </cell>
          <cell r="H28">
            <v>0.5856248379629629</v>
          </cell>
        </row>
        <row r="29">
          <cell r="D29">
            <v>0.5358044675925926</v>
          </cell>
          <cell r="H29">
            <v>0.5359883680555556</v>
          </cell>
        </row>
        <row r="30">
          <cell r="D30">
            <v>0.5549516550925926</v>
          </cell>
          <cell r="H30">
            <v>0.5551258449074074</v>
          </cell>
        </row>
        <row r="31">
          <cell r="D31">
            <v>0.5482848611111111</v>
          </cell>
          <cell r="H31">
            <v>0.5484369560185185</v>
          </cell>
        </row>
      </sheetData>
      <sheetData sheetId="8">
        <row r="1">
          <cell r="D1">
            <v>0.5190530439814814</v>
          </cell>
          <cell r="I1">
            <v>0.5311396296296296</v>
          </cell>
        </row>
        <row r="2">
          <cell r="D2">
            <v>0.5222944675925926</v>
          </cell>
          <cell r="I2">
            <v>0.5343849768518518</v>
          </cell>
        </row>
        <row r="3">
          <cell r="D3">
            <v>0.5175464236111111</v>
          </cell>
          <cell r="I3">
            <v>0.5296497106481481</v>
          </cell>
        </row>
        <row r="4">
          <cell r="D4">
            <v>0.5754691782407407</v>
          </cell>
          <cell r="I4">
            <v>0.5877264699074074</v>
          </cell>
        </row>
        <row r="6">
          <cell r="D6">
            <v>0.5217970601851852</v>
          </cell>
          <cell r="I6">
            <v>0.5338657060185185</v>
          </cell>
        </row>
        <row r="7">
          <cell r="D7">
            <v>0.5391586805555556</v>
          </cell>
          <cell r="I7">
            <v>0.5512462152777777</v>
          </cell>
        </row>
        <row r="8">
          <cell r="D8">
            <v>0.5193230671296296</v>
          </cell>
          <cell r="I8">
            <v>0.5314069097222223</v>
          </cell>
        </row>
        <row r="9">
          <cell r="D9">
            <v>0.5387849537037037</v>
          </cell>
          <cell r="I9">
            <v>0.5508698263888889</v>
          </cell>
        </row>
        <row r="10">
          <cell r="D10">
            <v>0.526172974537037</v>
          </cell>
          <cell r="I10">
            <v>0.5383829513888889</v>
          </cell>
        </row>
        <row r="11">
          <cell r="D11">
            <v>0.5692099189814815</v>
          </cell>
          <cell r="I11">
            <v>0.5765204398148148</v>
          </cell>
        </row>
        <row r="12">
          <cell r="D12">
            <v>0.5684119791666666</v>
          </cell>
          <cell r="I12">
            <v>0.5764320254629629</v>
          </cell>
        </row>
        <row r="13">
          <cell r="D13">
            <v>0.5720088773148148</v>
          </cell>
          <cell r="I13">
            <v>0.5842731134259259</v>
          </cell>
        </row>
        <row r="14">
          <cell r="D14">
            <v>0.5277067824074074</v>
          </cell>
          <cell r="I14">
            <v>0.5397921527777778</v>
          </cell>
        </row>
        <row r="15">
          <cell r="D15">
            <v>0.5263891550925927</v>
          </cell>
          <cell r="I15">
            <v>0.5384748842592593</v>
          </cell>
        </row>
        <row r="16">
          <cell r="D16">
            <v>0.5710378472222223</v>
          </cell>
          <cell r="I16">
            <v>0.5831137731481482</v>
          </cell>
        </row>
        <row r="17">
          <cell r="D17">
            <v>0.5630142708333333</v>
          </cell>
          <cell r="I17">
            <v>0.5746302314814815</v>
          </cell>
        </row>
        <row r="18">
          <cell r="D18">
            <v>0.5263294212962962</v>
          </cell>
          <cell r="I18">
            <v>0.5384253240740741</v>
          </cell>
        </row>
        <row r="19">
          <cell r="D19">
            <v>0.5231220023148148</v>
          </cell>
          <cell r="I19">
            <v>0.5351958449074073</v>
          </cell>
        </row>
        <row r="20">
          <cell r="D20">
            <v>0.5294120486111111</v>
          </cell>
          <cell r="I20">
            <v>0.5415032291666667</v>
          </cell>
        </row>
        <row r="21">
          <cell r="D21">
            <v>0.5312215972222222</v>
          </cell>
          <cell r="I21">
            <v>0.54331125</v>
          </cell>
        </row>
        <row r="22">
          <cell r="D22">
            <v>0.5716277314814815</v>
          </cell>
          <cell r="I22">
            <v>0.5774129513888889</v>
          </cell>
        </row>
        <row r="24">
          <cell r="D24">
            <v>0.5254295717592593</v>
          </cell>
          <cell r="I24">
            <v>0.5373750115740741</v>
          </cell>
        </row>
        <row r="25">
          <cell r="D25">
            <v>0.5579415972222223</v>
          </cell>
          <cell r="I25">
            <v>0.5635313541666667</v>
          </cell>
        </row>
        <row r="26">
          <cell r="D26">
            <v>0.5215469791666667</v>
          </cell>
          <cell r="I26">
            <v>0.5336263888888889</v>
          </cell>
        </row>
        <row r="28">
          <cell r="D28">
            <v>0.5201850925925926</v>
          </cell>
          <cell r="I28">
            <v>0.5322907175925926</v>
          </cell>
        </row>
        <row r="29">
          <cell r="D29">
            <v>0.539400150462963</v>
          </cell>
          <cell r="I29">
            <v>0.5514969675925926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RT Noff vysledky 2.etapa (2)"/>
      <sheetName val="ORT off vysledky 1.etapa "/>
      <sheetName val="ORT Noff vysledky 2.etapa"/>
      <sheetName val="ORTpriebezne po 2 dni"/>
      <sheetName val="ORTpriebezne po 2 dni (2)"/>
      <sheetName val="ORTpriebezne 3 dni"/>
      <sheetName val="ORTpriebezne hist"/>
    </sheetNames>
    <sheetDataSet>
      <sheetData sheetId="1">
        <row r="8">
          <cell r="AL8">
            <v>617.4999999991185</v>
          </cell>
        </row>
        <row r="9">
          <cell r="AL9">
            <v>1190.3999999972254</v>
          </cell>
        </row>
        <row r="10">
          <cell r="AL10">
            <v>6376.000000001952</v>
          </cell>
        </row>
        <row r="11">
          <cell r="AL11">
            <v>3337.800000000982</v>
          </cell>
        </row>
        <row r="12">
          <cell r="AL12">
            <v>494.50000000000216</v>
          </cell>
        </row>
        <row r="13">
          <cell r="AL13">
            <v>1101.9999999995348</v>
          </cell>
        </row>
        <row r="14">
          <cell r="AL14">
            <v>211.30000000245263</v>
          </cell>
        </row>
        <row r="15">
          <cell r="AL15">
            <v>126.19999999962772</v>
          </cell>
        </row>
        <row r="16">
          <cell r="AL16">
            <v>971.8000000017994</v>
          </cell>
        </row>
        <row r="17">
          <cell r="AL17">
            <v>1772.699999997563</v>
          </cell>
        </row>
        <row r="18">
          <cell r="AL18">
            <v>7194.80000000055</v>
          </cell>
        </row>
        <row r="19">
          <cell r="AL19">
            <v>7096.199999999666</v>
          </cell>
        </row>
        <row r="20">
          <cell r="AL20">
            <v>5107.400000002023</v>
          </cell>
        </row>
        <row r="21">
          <cell r="AL21">
            <v>2558.399999997555</v>
          </cell>
        </row>
        <row r="22">
          <cell r="AL22">
            <v>2711.3000000010743</v>
          </cell>
        </row>
        <row r="23">
          <cell r="AL23">
            <v>8139.2000000000135</v>
          </cell>
        </row>
        <row r="24">
          <cell r="AL24">
            <v>1051.7000000022138</v>
          </cell>
        </row>
        <row r="25">
          <cell r="AL25">
            <v>1413.6000000025247</v>
          </cell>
        </row>
        <row r="26">
          <cell r="AL26">
            <v>5302.599999998507</v>
          </cell>
        </row>
        <row r="27">
          <cell r="AL27">
            <v>798.9000000005574</v>
          </cell>
        </row>
        <row r="28">
          <cell r="AL28">
            <v>910.9999999994825</v>
          </cell>
        </row>
        <row r="29">
          <cell r="AL29">
            <v>423.49999999928644</v>
          </cell>
        </row>
        <row r="30">
          <cell r="AL30">
            <v>874.7999999999863</v>
          </cell>
        </row>
        <row r="31">
          <cell r="AL31">
            <v>1391.4999999994038</v>
          </cell>
        </row>
        <row r="32">
          <cell r="AL32">
            <v>6233.400000001229</v>
          </cell>
        </row>
        <row r="33">
          <cell r="AL33">
            <v>1640.0999999988526</v>
          </cell>
        </row>
        <row r="36">
          <cell r="AL36">
            <v>654.8000000004421</v>
          </cell>
        </row>
      </sheetData>
      <sheetData sheetId="2">
        <row r="7">
          <cell r="AL7">
            <v>245.0000000008964</v>
          </cell>
        </row>
        <row r="8">
          <cell r="AL8">
            <v>2258.300000000744</v>
          </cell>
        </row>
        <row r="9">
          <cell r="AL9">
            <v>591.699999999669</v>
          </cell>
        </row>
        <row r="10">
          <cell r="AL10">
            <v>815.2000000015144</v>
          </cell>
        </row>
        <row r="11">
          <cell r="AL11">
            <v>246.70000000004666</v>
          </cell>
        </row>
        <row r="12">
          <cell r="AL12">
            <v>530.4000000008027</v>
          </cell>
        </row>
        <row r="13">
          <cell r="AL13">
            <v>128.40000000085195</v>
          </cell>
        </row>
        <row r="14">
          <cell r="AL14">
            <v>163.00000000178727</v>
          </cell>
        </row>
        <row r="15">
          <cell r="AL15">
            <v>400.8000000011869</v>
          </cell>
        </row>
        <row r="16">
          <cell r="AL16">
            <v>641.4000000010737</v>
          </cell>
        </row>
        <row r="17">
          <cell r="AL17">
            <v>2067.5000000009654</v>
          </cell>
        </row>
        <row r="18">
          <cell r="AL18">
            <v>4529.30000000015</v>
          </cell>
        </row>
        <row r="19">
          <cell r="AL19">
            <v>728.2999999998552</v>
          </cell>
        </row>
        <row r="20">
          <cell r="AL20">
            <v>3622.299999999245</v>
          </cell>
        </row>
        <row r="21">
          <cell r="AL21">
            <v>807.0999999998703</v>
          </cell>
        </row>
        <row r="22">
          <cell r="AL22">
            <v>3227.4000000002698</v>
          </cell>
        </row>
        <row r="25">
          <cell r="AL25">
            <v>783.9000000007206</v>
          </cell>
        </row>
        <row r="26">
          <cell r="AL26">
            <v>3528.20000000079</v>
          </cell>
        </row>
        <row r="27">
          <cell r="AL27">
            <v>1397.5000000003806</v>
          </cell>
        </row>
        <row r="29">
          <cell r="AL29">
            <v>358.70000000080194</v>
          </cell>
        </row>
        <row r="30">
          <cell r="AL30">
            <v>292.2999999984269</v>
          </cell>
        </row>
        <row r="31">
          <cell r="AL31">
            <v>721.4999999997999</v>
          </cell>
        </row>
        <row r="32">
          <cell r="AL32">
            <v>625.0999999987102</v>
          </cell>
        </row>
        <row r="35">
          <cell r="AL35">
            <v>3229.8999999989774</v>
          </cell>
        </row>
        <row r="37">
          <cell r="AL37">
            <v>456.39999999913147</v>
          </cell>
        </row>
        <row r="38">
          <cell r="AL38">
            <v>1776.2999999990363</v>
          </cell>
        </row>
        <row r="40">
          <cell r="AL40">
            <v>3740.6999999984764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N39"/>
  <sheetViews>
    <sheetView zoomScale="85" zoomScaleNormal="85" zoomScalePageLayoutView="0" workbookViewId="0" topLeftCell="B1">
      <pane xSplit="2" ySplit="3" topLeftCell="D13" activePane="bottomRight" state="frozen"/>
      <selection pane="topLeft" activeCell="B1" sqref="B1"/>
      <selection pane="topRight" activeCell="D1" sqref="D1"/>
      <selection pane="bottomLeft" activeCell="B4" sqref="B4"/>
      <selection pane="bottomRight" activeCell="E36" sqref="E36"/>
    </sheetView>
  </sheetViews>
  <sheetFormatPr defaultColWidth="9.140625" defaultRowHeight="12.75"/>
  <cols>
    <col min="1" max="2" width="4.421875" style="5" customWidth="1"/>
    <col min="3" max="3" width="6.140625" style="11" customWidth="1"/>
    <col min="4" max="4" width="19.28125" style="11" customWidth="1"/>
    <col min="5" max="5" width="20.57421875" style="11" customWidth="1"/>
    <col min="6" max="6" width="8.00390625" style="11" customWidth="1"/>
    <col min="7" max="7" width="32.28125" style="11" customWidth="1"/>
    <col min="8" max="9" width="6.28125" style="11" customWidth="1"/>
    <col min="10" max="12" width="6.28125" style="11" hidden="1" customWidth="1"/>
    <col min="13" max="14" width="13.00390625" style="11" hidden="1" customWidth="1"/>
    <col min="15" max="15" width="9.8515625" style="12" customWidth="1"/>
    <col min="16" max="16" width="7.57421875" style="12" customWidth="1"/>
    <col min="17" max="17" width="12.28125" style="13" customWidth="1"/>
    <col min="18" max="18" width="13.00390625" style="13" hidden="1" customWidth="1"/>
    <col min="19" max="19" width="13.00390625" style="12" hidden="1" customWidth="1"/>
    <col min="20" max="20" width="9.7109375" style="13" customWidth="1"/>
    <col min="21" max="21" width="8.8515625" style="13" customWidth="1"/>
    <col min="22" max="22" width="11.28125" style="4" customWidth="1"/>
    <col min="23" max="25" width="13.00390625" style="4" customWidth="1"/>
    <col min="26" max="26" width="10.00390625" style="4" customWidth="1"/>
    <col min="27" max="28" width="13.00390625" style="4" hidden="1" customWidth="1"/>
    <col min="29" max="31" width="10.00390625" style="4" customWidth="1"/>
    <col min="32" max="33" width="13.00390625" style="4" hidden="1" customWidth="1"/>
    <col min="34" max="36" width="10.00390625" style="4" customWidth="1"/>
    <col min="37" max="37" width="11.8515625" style="4" customWidth="1"/>
    <col min="38" max="38" width="10.28125" style="4" customWidth="1"/>
    <col min="39" max="39" width="8.57421875" style="4" customWidth="1"/>
    <col min="40" max="40" width="11.140625" style="5" customWidth="1"/>
    <col min="41" max="41" width="13.28125" style="4" customWidth="1"/>
    <col min="42" max="43" width="7.7109375" style="4" customWidth="1"/>
    <col min="44" max="44" width="12.140625" style="4" customWidth="1"/>
    <col min="45" max="45" width="13.28125" style="4" customWidth="1"/>
    <col min="46" max="46" width="7.7109375" style="4" customWidth="1"/>
    <col min="47" max="47" width="7.8515625" style="4" customWidth="1"/>
    <col min="48" max="48" width="9.140625" style="4" customWidth="1"/>
    <col min="49" max="49" width="12.00390625" style="4" customWidth="1"/>
    <col min="50" max="50" width="12.140625" style="4" customWidth="1"/>
    <col min="51" max="51" width="9.140625" style="4" customWidth="1"/>
    <col min="52" max="52" width="10.00390625" style="4" customWidth="1"/>
    <col min="53" max="53" width="10.140625" style="4" customWidth="1"/>
    <col min="54" max="54" width="8.57421875" style="4" customWidth="1"/>
    <col min="55" max="55" width="12.421875" style="4" customWidth="1"/>
    <col min="56" max="56" width="11.00390625" style="4" customWidth="1"/>
    <col min="57" max="57" width="9.140625" style="4" customWidth="1"/>
    <col min="58" max="58" width="11.421875" style="4" customWidth="1"/>
    <col min="59" max="16384" width="9.140625" style="4" customWidth="1"/>
  </cols>
  <sheetData>
    <row r="1" spans="1:40" s="1" customFormat="1" ht="36.75" customHeight="1">
      <c r="A1" s="229" t="s">
        <v>178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N1" s="2"/>
    </row>
    <row r="2" spans="1:40" s="1" customFormat="1" ht="12.75" customHeight="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N2" s="2"/>
    </row>
    <row r="3" spans="1:40" s="1" customFormat="1" ht="12.75" customHeight="1" thickBot="1">
      <c r="A3" s="232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N3" s="2"/>
    </row>
    <row r="4" spans="1:40" ht="15.75" customHeight="1">
      <c r="A4" s="234" t="s">
        <v>0</v>
      </c>
      <c r="B4" s="237" t="s">
        <v>0</v>
      </c>
      <c r="C4" s="240" t="s">
        <v>1</v>
      </c>
      <c r="D4" s="243" t="s">
        <v>2</v>
      </c>
      <c r="E4" s="243" t="s">
        <v>3</v>
      </c>
      <c r="F4" s="243" t="s">
        <v>4</v>
      </c>
      <c r="G4" s="243" t="s">
        <v>5</v>
      </c>
      <c r="H4" s="246" t="s">
        <v>6</v>
      </c>
      <c r="I4" s="247" t="s">
        <v>124</v>
      </c>
      <c r="J4" s="247" t="s">
        <v>125</v>
      </c>
      <c r="K4" s="247" t="s">
        <v>126</v>
      </c>
      <c r="L4" s="247" t="s">
        <v>127</v>
      </c>
      <c r="M4" s="249" t="s">
        <v>15</v>
      </c>
      <c r="N4" s="250"/>
      <c r="O4" s="250"/>
      <c r="P4" s="250"/>
      <c r="Q4" s="251"/>
      <c r="R4" s="249" t="s">
        <v>17</v>
      </c>
      <c r="S4" s="250"/>
      <c r="T4" s="250"/>
      <c r="U4" s="250"/>
      <c r="V4" s="251"/>
      <c r="W4" s="249" t="s">
        <v>21</v>
      </c>
      <c r="X4" s="250"/>
      <c r="Y4" s="250"/>
      <c r="Z4" s="251"/>
      <c r="AA4" s="249" t="s">
        <v>22</v>
      </c>
      <c r="AB4" s="250"/>
      <c r="AC4" s="250"/>
      <c r="AD4" s="250"/>
      <c r="AE4" s="251"/>
      <c r="AF4" s="249" t="s">
        <v>23</v>
      </c>
      <c r="AG4" s="250"/>
      <c r="AH4" s="250"/>
      <c r="AI4" s="250"/>
      <c r="AJ4" s="251"/>
      <c r="AK4" s="256" t="s">
        <v>130</v>
      </c>
      <c r="AL4" s="261" t="s">
        <v>7</v>
      </c>
      <c r="AN4" s="4"/>
    </row>
    <row r="5" spans="1:40" ht="15.75" customHeight="1">
      <c r="A5" s="235"/>
      <c r="B5" s="238"/>
      <c r="C5" s="241"/>
      <c r="D5" s="244"/>
      <c r="E5" s="244"/>
      <c r="F5" s="244"/>
      <c r="G5" s="244"/>
      <c r="H5" s="227"/>
      <c r="I5" s="248"/>
      <c r="J5" s="248"/>
      <c r="K5" s="248"/>
      <c r="L5" s="248"/>
      <c r="M5" s="252" t="s">
        <v>8</v>
      </c>
      <c r="N5" s="254" t="s">
        <v>9</v>
      </c>
      <c r="O5" s="254" t="s">
        <v>10</v>
      </c>
      <c r="P5" s="254" t="s">
        <v>11</v>
      </c>
      <c r="Q5" s="259" t="s">
        <v>12</v>
      </c>
      <c r="R5" s="252" t="s">
        <v>8</v>
      </c>
      <c r="S5" s="254" t="s">
        <v>9</v>
      </c>
      <c r="T5" s="254" t="s">
        <v>10</v>
      </c>
      <c r="U5" s="254" t="s">
        <v>11</v>
      </c>
      <c r="V5" s="259" t="s">
        <v>12</v>
      </c>
      <c r="W5" s="263" t="s">
        <v>18</v>
      </c>
      <c r="X5" s="265" t="s">
        <v>19</v>
      </c>
      <c r="Y5" s="254" t="s">
        <v>20</v>
      </c>
      <c r="Z5" s="259" t="s">
        <v>12</v>
      </c>
      <c r="AA5" s="252" t="s">
        <v>8</v>
      </c>
      <c r="AB5" s="254" t="s">
        <v>9</v>
      </c>
      <c r="AC5" s="254" t="s">
        <v>10</v>
      </c>
      <c r="AD5" s="254" t="s">
        <v>11</v>
      </c>
      <c r="AE5" s="259" t="s">
        <v>12</v>
      </c>
      <c r="AF5" s="252" t="s">
        <v>8</v>
      </c>
      <c r="AG5" s="254" t="s">
        <v>9</v>
      </c>
      <c r="AH5" s="254" t="s">
        <v>10</v>
      </c>
      <c r="AI5" s="254" t="s">
        <v>11</v>
      </c>
      <c r="AJ5" s="259" t="s">
        <v>12</v>
      </c>
      <c r="AK5" s="257"/>
      <c r="AL5" s="262"/>
      <c r="AN5" s="4"/>
    </row>
    <row r="6" spans="1:40" ht="16.5" customHeight="1">
      <c r="A6" s="236"/>
      <c r="B6" s="239"/>
      <c r="C6" s="242"/>
      <c r="D6" s="245"/>
      <c r="E6" s="245"/>
      <c r="F6" s="245"/>
      <c r="G6" s="245"/>
      <c r="H6" s="228"/>
      <c r="I6" s="248"/>
      <c r="J6" s="248"/>
      <c r="K6" s="248"/>
      <c r="L6" s="248"/>
      <c r="M6" s="253"/>
      <c r="N6" s="255"/>
      <c r="O6" s="255"/>
      <c r="P6" s="255"/>
      <c r="Q6" s="260"/>
      <c r="R6" s="253"/>
      <c r="S6" s="255"/>
      <c r="T6" s="255"/>
      <c r="U6" s="255"/>
      <c r="V6" s="260"/>
      <c r="W6" s="264"/>
      <c r="X6" s="266"/>
      <c r="Y6" s="255"/>
      <c r="Z6" s="260"/>
      <c r="AA6" s="253"/>
      <c r="AB6" s="255"/>
      <c r="AC6" s="255"/>
      <c r="AD6" s="255"/>
      <c r="AE6" s="260"/>
      <c r="AF6" s="253"/>
      <c r="AG6" s="255"/>
      <c r="AH6" s="255"/>
      <c r="AI6" s="255"/>
      <c r="AJ6" s="260"/>
      <c r="AK6" s="258"/>
      <c r="AL6" s="262"/>
      <c r="AN6" s="4"/>
    </row>
    <row r="7" spans="1:40" ht="21.75" customHeight="1">
      <c r="A7" s="6">
        <v>1</v>
      </c>
      <c r="B7" s="21">
        <v>2</v>
      </c>
      <c r="C7" s="22">
        <v>1</v>
      </c>
      <c r="D7" s="23" t="s">
        <v>24</v>
      </c>
      <c r="E7" s="24" t="s">
        <v>25</v>
      </c>
      <c r="F7" s="25" t="s">
        <v>14</v>
      </c>
      <c r="G7" s="25" t="s">
        <v>26</v>
      </c>
      <c r="H7" s="27">
        <v>1974</v>
      </c>
      <c r="I7" s="26" t="s">
        <v>121</v>
      </c>
      <c r="J7" s="17" t="s">
        <v>128</v>
      </c>
      <c r="K7" s="17"/>
      <c r="L7" s="18"/>
      <c r="M7" s="8">
        <f>'[1]KMU1'!D2</f>
        <v>0.5489193981481482</v>
      </c>
      <c r="N7" s="8">
        <f>'[1]KMU1'!H2</f>
        <v>0.5490917592592592</v>
      </c>
      <c r="O7" s="14">
        <f aca="true" t="shared" si="0" ref="O7:O39">N7-M7</f>
        <v>0.00017236111111107455</v>
      </c>
      <c r="P7" s="9">
        <f aca="true" t="shared" si="1" ref="P7:P39">ABS(O7-(TIMEVALUE("00:00:15")))</f>
        <v>1.250000000036568E-06</v>
      </c>
      <c r="Q7" s="19">
        <f aca="true" t="shared" si="2" ref="Q7:Q39">P7*8640000</f>
        <v>10.800000000315947</v>
      </c>
      <c r="R7" s="8">
        <f>'[1]KMU2'!D2</f>
        <v>0.5493086342592592</v>
      </c>
      <c r="S7" s="8">
        <f>'[1]KMU2'!H2</f>
        <v>0.5494889930555555</v>
      </c>
      <c r="T7" s="14">
        <f aca="true" t="shared" si="3" ref="T7:T39">S7-R7</f>
        <v>0.00018035879629629825</v>
      </c>
      <c r="U7" s="9">
        <f aca="true" t="shared" si="4" ref="U7:U39">ABS(T7-(TIMEVALUE("00:00:15")))</f>
        <v>6.747685185187134E-06</v>
      </c>
      <c r="V7" s="10">
        <f aca="true" t="shared" si="5" ref="V7:V39">U7*8640000</f>
        <v>58.30000000001684</v>
      </c>
      <c r="W7" s="16">
        <f>'[1]final_okruh'!I2</f>
        <v>0.0016165162037037328</v>
      </c>
      <c r="X7" s="16">
        <f>'[1]final_okruh'!L2</f>
        <v>3.078703703640606E-06</v>
      </c>
      <c r="Y7" s="15">
        <f>'[1]final_okruh'!M2</f>
        <v>4.120370370341853E-06</v>
      </c>
      <c r="Z7" s="10">
        <f aca="true" t="shared" si="6" ref="Z7:Z17">((X7+Y7)*8640000)</f>
        <v>62.199999999208444</v>
      </c>
      <c r="AA7" s="8">
        <f>'[1]KMU3'!D2</f>
        <v>0.7092646064814815</v>
      </c>
      <c r="AB7" s="8">
        <f>'[1]KMU3'!H2</f>
        <v>0.7094367361111111</v>
      </c>
      <c r="AC7" s="14">
        <f aca="true" t="shared" si="7" ref="AC7:AC39">AB7-AA7</f>
        <v>0.00017212962962964706</v>
      </c>
      <c r="AD7" s="9">
        <f aca="true" t="shared" si="8" ref="AD7:AD39">ABS(AC7-(TIMEVALUE("00:00:15")))</f>
        <v>1.4814814814640548E-06</v>
      </c>
      <c r="AE7" s="19">
        <f aca="true" t="shared" si="9" ref="AE7:AE37">AD7*8640000</f>
        <v>12.799999999849433</v>
      </c>
      <c r="AF7" s="8">
        <f>'[1]KMU4'!D2</f>
        <v>0.7098254513888889</v>
      </c>
      <c r="AG7" s="8">
        <f>'[1]KMU4'!H2</f>
        <v>0.7099996064814814</v>
      </c>
      <c r="AH7" s="14">
        <f aca="true" t="shared" si="10" ref="AH7:AH39">AG7-AF7</f>
        <v>0.0001741550925925539</v>
      </c>
      <c r="AI7" s="9">
        <f aca="true" t="shared" si="11" ref="AI7:AI39">ABS(AH7-(TIMEVALUE("00:00:15")))</f>
        <v>5.439814814427884E-07</v>
      </c>
      <c r="AJ7" s="19">
        <f aca="true" t="shared" si="12" ref="AJ7:AJ37">AI7*8640000</f>
        <v>4.6999999996656925</v>
      </c>
      <c r="AK7" s="19"/>
      <c r="AL7" s="20">
        <f aca="true" t="shared" si="13" ref="AL7:AL37">Q7+V7+Z7+AE7+AJ7</f>
        <v>148.79999999905635</v>
      </c>
      <c r="AN7" s="4"/>
    </row>
    <row r="8" spans="1:40" ht="21.75" customHeight="1">
      <c r="A8" s="7">
        <v>2</v>
      </c>
      <c r="B8" s="21">
        <v>6</v>
      </c>
      <c r="C8" s="28">
        <v>2</v>
      </c>
      <c r="D8" s="31" t="s">
        <v>27</v>
      </c>
      <c r="E8" s="24" t="s">
        <v>28</v>
      </c>
      <c r="F8" s="29" t="s">
        <v>14</v>
      </c>
      <c r="G8" s="30" t="s">
        <v>29</v>
      </c>
      <c r="H8" s="30">
        <v>1950</v>
      </c>
      <c r="I8" s="26" t="s">
        <v>121</v>
      </c>
      <c r="J8" s="17" t="s">
        <v>128</v>
      </c>
      <c r="K8" s="17" t="s">
        <v>128</v>
      </c>
      <c r="L8" s="18" t="s">
        <v>128</v>
      </c>
      <c r="M8" s="8">
        <f>'[1]KMU1'!D3</f>
        <v>0.5496402199074074</v>
      </c>
      <c r="N8" s="8">
        <f>'[1]KMU1'!H3</f>
        <v>0.5498079398148148</v>
      </c>
      <c r="O8" s="14">
        <f t="shared" si="0"/>
        <v>0.00016771990740738207</v>
      </c>
      <c r="P8" s="9">
        <f t="shared" si="1"/>
        <v>5.891203703729044E-06</v>
      </c>
      <c r="Q8" s="19">
        <f t="shared" si="2"/>
        <v>50.90000000021894</v>
      </c>
      <c r="R8" s="8">
        <f>'[1]KMU2'!D3</f>
        <v>0.5498504050925926</v>
      </c>
      <c r="S8" s="8">
        <f>'[1]KMU2'!H3</f>
        <v>0.550028113425926</v>
      </c>
      <c r="T8" s="14">
        <f t="shared" si="3"/>
        <v>0.00017770833333330405</v>
      </c>
      <c r="U8" s="9">
        <f t="shared" si="4"/>
        <v>4.097222222192929E-06</v>
      </c>
      <c r="V8" s="10">
        <f t="shared" si="5"/>
        <v>35.39999999974691</v>
      </c>
      <c r="W8" s="16">
        <f>'[1]final_okruh'!I3</f>
        <v>0.0020811574074073302</v>
      </c>
      <c r="X8" s="16">
        <f>'[1]final_okruh'!L3</f>
        <v>5.533564814796943E-05</v>
      </c>
      <c r="Y8" s="15">
        <f>'[1]final_okruh'!M3</f>
        <v>3.4953703703655137E-06</v>
      </c>
      <c r="Z8" s="10">
        <f t="shared" si="6"/>
        <v>508.2999999984139</v>
      </c>
      <c r="AA8" s="8">
        <f>'[1]KMU3'!D3</f>
        <v>0.7106108101851851</v>
      </c>
      <c r="AB8" s="8">
        <f>'[1]KMU3'!H3</f>
        <v>0.7107849768518518</v>
      </c>
      <c r="AC8" s="14">
        <f t="shared" si="7"/>
        <v>0.00017416666666669745</v>
      </c>
      <c r="AD8" s="9">
        <f t="shared" si="8"/>
        <v>5.555555555863273E-07</v>
      </c>
      <c r="AE8" s="19">
        <f t="shared" si="9"/>
        <v>4.800000000265868</v>
      </c>
      <c r="AF8" s="8">
        <f>'[1]KMU4'!D3</f>
        <v>0.7110309953703703</v>
      </c>
      <c r="AG8" s="8">
        <f>'[1]KMU4'!H3</f>
        <v>0.7112067013888889</v>
      </c>
      <c r="AH8" s="14">
        <f t="shared" si="10"/>
        <v>0.00017570601851857326</v>
      </c>
      <c r="AI8" s="9">
        <f t="shared" si="11"/>
        <v>2.0949074074621415E-06</v>
      </c>
      <c r="AJ8" s="19">
        <f t="shared" si="12"/>
        <v>18.100000000472903</v>
      </c>
      <c r="AK8" s="19"/>
      <c r="AL8" s="20">
        <f t="shared" si="13"/>
        <v>617.4999999991185</v>
      </c>
      <c r="AN8" s="4"/>
    </row>
    <row r="9" spans="1:40" ht="21.75" customHeight="1">
      <c r="A9" s="6">
        <v>3</v>
      </c>
      <c r="B9" s="21">
        <v>13</v>
      </c>
      <c r="C9" s="28">
        <v>5</v>
      </c>
      <c r="D9" s="31" t="s">
        <v>30</v>
      </c>
      <c r="E9" s="24" t="s">
        <v>31</v>
      </c>
      <c r="F9" s="29" t="s">
        <v>14</v>
      </c>
      <c r="G9" s="30" t="s">
        <v>86</v>
      </c>
      <c r="H9" s="30">
        <v>1961</v>
      </c>
      <c r="I9" s="26" t="s">
        <v>121</v>
      </c>
      <c r="J9" s="17" t="s">
        <v>128</v>
      </c>
      <c r="K9" s="17" t="s">
        <v>128</v>
      </c>
      <c r="L9" s="18" t="s">
        <v>128</v>
      </c>
      <c r="M9" s="8">
        <f>'[1]KMU1'!D4</f>
        <v>0.5503209143518518</v>
      </c>
      <c r="N9" s="8">
        <f>'[1]KMU1'!H4</f>
        <v>0.5505039699074074</v>
      </c>
      <c r="O9" s="14">
        <f t="shared" si="0"/>
        <v>0.00018305555555553354</v>
      </c>
      <c r="P9" s="9">
        <f t="shared" si="1"/>
        <v>9.444444444422427E-06</v>
      </c>
      <c r="Q9" s="19">
        <f t="shared" si="2"/>
        <v>81.59999999980977</v>
      </c>
      <c r="R9" s="8">
        <f>'[1]KMU2'!D4</f>
        <v>0.5505373726851852</v>
      </c>
      <c r="S9" s="8">
        <f>'[1]KMU2'!H4</f>
        <v>0.5507154398148147</v>
      </c>
      <c r="T9" s="14">
        <f t="shared" si="3"/>
        <v>0.0001780671296295333</v>
      </c>
      <c r="U9" s="9">
        <f t="shared" si="4"/>
        <v>4.456018518422187E-06</v>
      </c>
      <c r="V9" s="10">
        <f t="shared" si="5"/>
        <v>38.4999999991677</v>
      </c>
      <c r="W9" s="16">
        <f>'[1]final_okruh'!I4</f>
        <v>0.0018777199074074824</v>
      </c>
      <c r="X9" s="16">
        <f>'[1]final_okruh'!L4</f>
        <v>7.37847222220811E-05</v>
      </c>
      <c r="Y9" s="15">
        <f>'[1]final_okruh'!M4</f>
        <v>2.5462962963684888E-06</v>
      </c>
      <c r="Z9" s="10">
        <f t="shared" si="6"/>
        <v>659.4999999994045</v>
      </c>
      <c r="AA9" s="8">
        <f>'[1]KMU3'!D4</f>
        <v>0.7128636921296296</v>
      </c>
      <c r="AB9" s="8">
        <f>'[1]KMU3'!H4</f>
        <v>0.7130624421296297</v>
      </c>
      <c r="AC9" s="14">
        <f t="shared" si="7"/>
        <v>0.0001987500000000253</v>
      </c>
      <c r="AD9" s="9">
        <f t="shared" si="8"/>
        <v>2.5138888888914178E-05</v>
      </c>
      <c r="AE9" s="19">
        <f t="shared" si="9"/>
        <v>217.2000000002185</v>
      </c>
      <c r="AF9" s="8">
        <f>'[1]KMU4'!D4</f>
        <v>0.713393888888889</v>
      </c>
      <c r="AG9" s="8">
        <f>'[1]KMU4'!H4</f>
        <v>0.7135899074074074</v>
      </c>
      <c r="AH9" s="14">
        <f t="shared" si="10"/>
        <v>0.00019601851851835939</v>
      </c>
      <c r="AI9" s="9">
        <f t="shared" si="11"/>
        <v>2.2407407407248268E-05</v>
      </c>
      <c r="AJ9" s="19">
        <f t="shared" si="12"/>
        <v>193.59999999862504</v>
      </c>
      <c r="AK9" s="19"/>
      <c r="AL9" s="20">
        <f t="shared" si="13"/>
        <v>1190.3999999972254</v>
      </c>
      <c r="AN9" s="4"/>
    </row>
    <row r="10" spans="1:40" ht="21.75" customHeight="1">
      <c r="A10" s="7">
        <v>4</v>
      </c>
      <c r="B10" s="21">
        <v>24</v>
      </c>
      <c r="C10" s="28">
        <v>7</v>
      </c>
      <c r="D10" s="31" t="s">
        <v>32</v>
      </c>
      <c r="E10" s="24" t="s">
        <v>33</v>
      </c>
      <c r="F10" s="29" t="s">
        <v>14</v>
      </c>
      <c r="G10" s="30" t="s">
        <v>87</v>
      </c>
      <c r="H10" s="30">
        <v>1972</v>
      </c>
      <c r="I10" s="26" t="s">
        <v>121</v>
      </c>
      <c r="J10" s="17" t="s">
        <v>129</v>
      </c>
      <c r="K10" s="17"/>
      <c r="L10" s="18"/>
      <c r="M10" s="8">
        <f>'[1]KMU1'!D5</f>
        <v>0.5510394328703704</v>
      </c>
      <c r="N10" s="8">
        <f>'[1]KMU1'!H5</f>
        <v>0.5512097222222222</v>
      </c>
      <c r="O10" s="14">
        <f t="shared" si="0"/>
        <v>0.0001702893518518156</v>
      </c>
      <c r="P10" s="9">
        <f t="shared" si="1"/>
        <v>3.321759259295522E-06</v>
      </c>
      <c r="Q10" s="19">
        <f t="shared" si="2"/>
        <v>28.70000000031331</v>
      </c>
      <c r="R10" s="8">
        <f>'[1]KMU2'!D5</f>
        <v>0.5512992129629629</v>
      </c>
      <c r="S10" s="8">
        <f>'[1]KMU2'!H5</f>
        <v>0.5514840856481481</v>
      </c>
      <c r="T10" s="14">
        <f t="shared" si="3"/>
        <v>0.00018487268518518896</v>
      </c>
      <c r="U10" s="9">
        <f t="shared" si="4"/>
        <v>1.1261574074077839E-05</v>
      </c>
      <c r="V10" s="10">
        <f t="shared" si="5"/>
        <v>97.30000000003253</v>
      </c>
      <c r="W10" s="16">
        <f>'[1]final_okruh'!I5</f>
        <v>0.0009609027777777168</v>
      </c>
      <c r="X10" s="16">
        <f>'[1]final_okruh'!L5</f>
        <v>1.165509259271058E-05</v>
      </c>
      <c r="Y10" s="15">
        <f>'[1]final_okruh'!M5</f>
        <v>0.0006924537037037437</v>
      </c>
      <c r="Z10" s="10">
        <f t="shared" si="6"/>
        <v>6083.500000001365</v>
      </c>
      <c r="AA10" s="8">
        <f>'[1]KMU3'!D5</f>
        <v>0.7636922337962962</v>
      </c>
      <c r="AB10" s="8">
        <f>'[1]KMU3'!H5</f>
        <v>0.7638753356481481</v>
      </c>
      <c r="AC10" s="14">
        <f t="shared" si="7"/>
        <v>0.00018310185185188566</v>
      </c>
      <c r="AD10" s="9">
        <f t="shared" si="8"/>
        <v>9.490740740774538E-06</v>
      </c>
      <c r="AE10" s="19">
        <f t="shared" si="9"/>
        <v>82.000000000292</v>
      </c>
      <c r="AF10" s="8">
        <f>'[1]KMU4'!D5</f>
        <v>0.7646913310185185</v>
      </c>
      <c r="AG10" s="8">
        <f>'[1]KMU4'!H5</f>
        <v>0.7648747222222222</v>
      </c>
      <c r="AH10" s="14">
        <f t="shared" si="10"/>
        <v>0.00018339120370369777</v>
      </c>
      <c r="AI10" s="9">
        <f t="shared" si="11"/>
        <v>9.780092592586652E-06</v>
      </c>
      <c r="AJ10" s="19">
        <f t="shared" si="12"/>
        <v>84.49999999994867</v>
      </c>
      <c r="AK10" s="19"/>
      <c r="AL10" s="20">
        <f t="shared" si="13"/>
        <v>6376.000000001952</v>
      </c>
      <c r="AN10" s="4"/>
    </row>
    <row r="11" spans="1:40" ht="21.75" customHeight="1">
      <c r="A11" s="6">
        <v>5</v>
      </c>
      <c r="B11" s="21">
        <v>20</v>
      </c>
      <c r="C11" s="28">
        <v>8</v>
      </c>
      <c r="D11" s="31" t="s">
        <v>34</v>
      </c>
      <c r="E11" s="24" t="s">
        <v>35</v>
      </c>
      <c r="F11" s="29" t="s">
        <v>14</v>
      </c>
      <c r="G11" s="30" t="s">
        <v>88</v>
      </c>
      <c r="H11" s="32">
        <v>1958</v>
      </c>
      <c r="I11" s="26" t="s">
        <v>121</v>
      </c>
      <c r="J11" s="17" t="s">
        <v>128</v>
      </c>
      <c r="K11" s="17" t="s">
        <v>128</v>
      </c>
      <c r="L11" s="18" t="s">
        <v>128</v>
      </c>
      <c r="M11" s="8">
        <f>'[1]KMU1'!D6</f>
        <v>0.5518088773148148</v>
      </c>
      <c r="N11" s="8">
        <f>'[1]KMU1'!H6</f>
        <v>0.5520196296296297</v>
      </c>
      <c r="O11" s="14">
        <f t="shared" si="0"/>
        <v>0.00021075231481493262</v>
      </c>
      <c r="P11" s="9">
        <f t="shared" si="1"/>
        <v>3.71412037038215E-05</v>
      </c>
      <c r="Q11" s="19">
        <f t="shared" si="2"/>
        <v>320.90000000101776</v>
      </c>
      <c r="R11" s="8">
        <f>'[1]KMU2'!D6</f>
        <v>0.5520885648148148</v>
      </c>
      <c r="S11" s="8">
        <f>'[1]KMU2'!H6</f>
        <v>0.5522795717592592</v>
      </c>
      <c r="T11" s="14">
        <f t="shared" si="3"/>
        <v>0.00019100694444440514</v>
      </c>
      <c r="U11" s="9">
        <f t="shared" si="4"/>
        <v>1.7395833333294018E-05</v>
      </c>
      <c r="V11" s="10">
        <f t="shared" si="5"/>
        <v>150.29999999966032</v>
      </c>
      <c r="W11" s="16">
        <f>'[1]final_okruh'!I6</f>
        <v>0.0018490046296295581</v>
      </c>
      <c r="X11" s="16">
        <f>'[1]final_okruh'!L6</f>
        <v>0.00023940972222236123</v>
      </c>
      <c r="Y11" s="15">
        <f>'[1]final_okruh'!M6</f>
        <v>7.569444444444073E-05</v>
      </c>
      <c r="Z11" s="10">
        <f t="shared" si="6"/>
        <v>2722.500000001169</v>
      </c>
      <c r="AA11" s="8">
        <f>'[1]KMU3'!D6</f>
        <v>0.7403599652777778</v>
      </c>
      <c r="AB11" s="8">
        <f>'[1]KMU3'!H6</f>
        <v>0.7405436574074074</v>
      </c>
      <c r="AC11" s="14">
        <f t="shared" si="7"/>
        <v>0.0001836921296295424</v>
      </c>
      <c r="AD11" s="9">
        <f t="shared" si="8"/>
        <v>1.0081018518431282E-05</v>
      </c>
      <c r="AE11" s="19">
        <f t="shared" si="9"/>
        <v>87.09999999924628</v>
      </c>
      <c r="AF11" s="8">
        <f>'[1]KMU4'!D6</f>
        <v>0.7407774305555556</v>
      </c>
      <c r="AG11" s="8">
        <f>'[1]KMU4'!H6</f>
        <v>0.7409576388888889</v>
      </c>
      <c r="AH11" s="14">
        <f t="shared" si="10"/>
        <v>0.00018020833333332043</v>
      </c>
      <c r="AI11" s="9">
        <f t="shared" si="11"/>
        <v>6.597222222209307E-06</v>
      </c>
      <c r="AJ11" s="19">
        <f t="shared" si="12"/>
        <v>56.999999999888416</v>
      </c>
      <c r="AK11" s="19">
        <v>100</v>
      </c>
      <c r="AL11" s="20">
        <f t="shared" si="13"/>
        <v>3337.800000000982</v>
      </c>
      <c r="AN11" s="4"/>
    </row>
    <row r="12" spans="1:40" ht="21.75" customHeight="1">
      <c r="A12" s="7">
        <v>6</v>
      </c>
      <c r="B12" s="21">
        <v>5</v>
      </c>
      <c r="C12" s="28">
        <v>9</v>
      </c>
      <c r="D12" s="31" t="s">
        <v>36</v>
      </c>
      <c r="E12" s="24" t="s">
        <v>37</v>
      </c>
      <c r="F12" s="29" t="s">
        <v>14</v>
      </c>
      <c r="G12" s="30" t="s">
        <v>89</v>
      </c>
      <c r="H12" s="30">
        <v>1959</v>
      </c>
      <c r="I12" s="26" t="s">
        <v>121</v>
      </c>
      <c r="J12" s="17" t="s">
        <v>128</v>
      </c>
      <c r="K12" s="17" t="s">
        <v>128</v>
      </c>
      <c r="L12" s="18" t="s">
        <v>128</v>
      </c>
      <c r="M12" s="8">
        <f>'[1]KMU1'!D7</f>
        <v>0.5531986342592593</v>
      </c>
      <c r="N12" s="8">
        <f>'[1]KMU1'!H7</f>
        <v>0.553373113425926</v>
      </c>
      <c r="O12" s="14">
        <f t="shared" si="0"/>
        <v>0.00017447916666668561</v>
      </c>
      <c r="P12" s="9">
        <f t="shared" si="1"/>
        <v>8.680555555744967E-07</v>
      </c>
      <c r="Q12" s="19">
        <f t="shared" si="2"/>
        <v>7.500000000163652</v>
      </c>
      <c r="R12" s="8">
        <f>'[1]KMU2'!D7</f>
        <v>0.5534579050925926</v>
      </c>
      <c r="S12" s="8">
        <f>'[1]KMU2'!H7</f>
        <v>0.5536187499999999</v>
      </c>
      <c r="T12" s="14">
        <f t="shared" si="3"/>
        <v>0.00016084490740730928</v>
      </c>
      <c r="U12" s="9">
        <f t="shared" si="4"/>
        <v>1.2766203703801839E-05</v>
      </c>
      <c r="V12" s="10">
        <f t="shared" si="5"/>
        <v>110.30000000084789</v>
      </c>
      <c r="W12" s="16">
        <f>'[1]final_okruh'!I7</f>
        <v>0.0014214467592592595</v>
      </c>
      <c r="X12" s="16">
        <f>'[1]final_okruh'!L7</f>
        <v>8.067129629640846E-06</v>
      </c>
      <c r="Y12" s="15">
        <f>'[1]final_okruh'!M7</f>
        <v>2.874999999991079E-05</v>
      </c>
      <c r="Z12" s="10">
        <f t="shared" si="6"/>
        <v>318.09999999932614</v>
      </c>
      <c r="AA12" s="8">
        <f>'[1]KMU3'!D7</f>
        <v>0.7122974421296296</v>
      </c>
      <c r="AB12" s="8">
        <f>'[1]KMU3'!H7</f>
        <v>0.7124658449074074</v>
      </c>
      <c r="AC12" s="14">
        <f t="shared" si="7"/>
        <v>0.00016840277777774304</v>
      </c>
      <c r="AD12" s="9">
        <f t="shared" si="8"/>
        <v>5.208333333368078E-06</v>
      </c>
      <c r="AE12" s="19">
        <f t="shared" si="9"/>
        <v>45.00000000030019</v>
      </c>
      <c r="AF12" s="8">
        <f>'[1]KMU4'!D7</f>
        <v>0.7128748611111111</v>
      </c>
      <c r="AG12" s="8">
        <f>'[1]KMU4'!H7</f>
        <v>0.7130500462962962</v>
      </c>
      <c r="AH12" s="14">
        <f t="shared" si="10"/>
        <v>0.00017518518518511161</v>
      </c>
      <c r="AI12" s="9">
        <f t="shared" si="11"/>
        <v>1.574074074000496E-06</v>
      </c>
      <c r="AJ12" s="19">
        <f t="shared" si="12"/>
        <v>13.599999999364286</v>
      </c>
      <c r="AK12" s="19"/>
      <c r="AL12" s="20">
        <f t="shared" si="13"/>
        <v>494.50000000000216</v>
      </c>
      <c r="AN12" s="4"/>
    </row>
    <row r="13" spans="1:40" ht="21.75" customHeight="1">
      <c r="A13" s="6">
        <v>7</v>
      </c>
      <c r="B13" s="21">
        <v>12</v>
      </c>
      <c r="C13" s="28">
        <v>11</v>
      </c>
      <c r="D13" s="33" t="s">
        <v>38</v>
      </c>
      <c r="E13" s="34"/>
      <c r="F13" s="29" t="s">
        <v>14</v>
      </c>
      <c r="G13" s="29" t="s">
        <v>90</v>
      </c>
      <c r="H13" s="29">
        <v>1960</v>
      </c>
      <c r="I13" s="26" t="s">
        <v>121</v>
      </c>
      <c r="J13" s="17" t="s">
        <v>128</v>
      </c>
      <c r="K13" s="17" t="s">
        <v>128</v>
      </c>
      <c r="L13" s="18" t="s">
        <v>128</v>
      </c>
      <c r="M13" s="8">
        <f>'[1]KMU1'!D8</f>
        <v>0.5539127662037037</v>
      </c>
      <c r="N13" s="8">
        <f>'[1]KMU1'!H8</f>
        <v>0.5540858449074074</v>
      </c>
      <c r="O13" s="14">
        <f t="shared" si="0"/>
        <v>0.0001730787037037551</v>
      </c>
      <c r="P13" s="9">
        <f t="shared" si="1"/>
        <v>5.324074073560076E-07</v>
      </c>
      <c r="Q13" s="19">
        <f t="shared" si="2"/>
        <v>4.599999999555905</v>
      </c>
      <c r="R13" s="8">
        <f>'[1]KMU2'!D8</f>
        <v>0.5541223611111111</v>
      </c>
      <c r="S13" s="8">
        <f>'[1]KMU2'!H8</f>
        <v>0.5542972222222222</v>
      </c>
      <c r="T13" s="14">
        <f t="shared" si="3"/>
        <v>0.00017486111111109093</v>
      </c>
      <c r="U13" s="9">
        <f t="shared" si="4"/>
        <v>1.24999999997981E-06</v>
      </c>
      <c r="V13" s="10">
        <f t="shared" si="5"/>
        <v>10.799999999825559</v>
      </c>
      <c r="W13" s="16">
        <f>'[1]final_okruh'!I8</f>
        <v>0.0017773726851851857</v>
      </c>
      <c r="X13" s="16">
        <f>'[1]final_okruh'!L8</f>
        <v>3.577546296296141E-05</v>
      </c>
      <c r="Y13" s="15">
        <f>'[1]final_okruh'!M8</f>
        <v>6.10763888888588E-05</v>
      </c>
      <c r="Z13" s="10">
        <f t="shared" si="6"/>
        <v>836.7999999997267</v>
      </c>
      <c r="AA13" s="8">
        <f>'[1]KMU3'!D8</f>
        <v>0.7195517013888889</v>
      </c>
      <c r="AB13" s="8">
        <f>'[1]KMU3'!H8</f>
        <v>0.7197283333333333</v>
      </c>
      <c r="AC13" s="14">
        <f t="shared" si="7"/>
        <v>0.00017663194444439423</v>
      </c>
      <c r="AD13" s="9">
        <f t="shared" si="8"/>
        <v>3.020833333283111E-06</v>
      </c>
      <c r="AE13" s="19">
        <f t="shared" si="9"/>
        <v>26.09999999956608</v>
      </c>
      <c r="AF13" s="8">
        <f>'[1]KMU4'!D8</f>
        <v>0.7200583912037036</v>
      </c>
      <c r="AG13" s="8">
        <f>'[1]KMU4'!H8</f>
        <v>0.7202578935185185</v>
      </c>
      <c r="AH13" s="14">
        <f t="shared" si="10"/>
        <v>0.00019950231481491443</v>
      </c>
      <c r="AI13" s="9">
        <f t="shared" si="11"/>
        <v>2.589120370380331E-05</v>
      </c>
      <c r="AJ13" s="19">
        <f t="shared" si="12"/>
        <v>223.7000000008606</v>
      </c>
      <c r="AK13" s="19"/>
      <c r="AL13" s="20">
        <f t="shared" si="13"/>
        <v>1101.9999999995348</v>
      </c>
      <c r="AN13" s="4"/>
    </row>
    <row r="14" spans="1:40" ht="21.75" customHeight="1">
      <c r="A14" s="7">
        <v>8</v>
      </c>
      <c r="B14" s="21">
        <v>3</v>
      </c>
      <c r="C14" s="28">
        <v>12</v>
      </c>
      <c r="D14" s="31" t="s">
        <v>39</v>
      </c>
      <c r="E14" s="24" t="s">
        <v>40</v>
      </c>
      <c r="F14" s="29" t="s">
        <v>14</v>
      </c>
      <c r="G14" s="30" t="s">
        <v>91</v>
      </c>
      <c r="H14" s="30">
        <v>1972</v>
      </c>
      <c r="I14" s="26" t="s">
        <v>121</v>
      </c>
      <c r="J14" s="17" t="s">
        <v>128</v>
      </c>
      <c r="K14" s="17" t="s">
        <v>128</v>
      </c>
      <c r="L14" s="18" t="s">
        <v>128</v>
      </c>
      <c r="M14" s="8">
        <f>'[1]KMU1'!D9</f>
        <v>0.5546274537037037</v>
      </c>
      <c r="N14" s="8">
        <f>'[1]KMU1'!H9</f>
        <v>0.5547996180555556</v>
      </c>
      <c r="O14" s="14">
        <f t="shared" si="0"/>
        <v>0.00017216435185185563</v>
      </c>
      <c r="P14" s="9">
        <f t="shared" si="1"/>
        <v>1.446759259255483E-06</v>
      </c>
      <c r="Q14" s="19">
        <f t="shared" si="2"/>
        <v>12.499999999967372</v>
      </c>
      <c r="R14" s="8">
        <f>'[1]KMU2'!D9</f>
        <v>0.5548859606481481</v>
      </c>
      <c r="S14" s="8">
        <f>'[1]KMU2'!H9</f>
        <v>0.5550638194444445</v>
      </c>
      <c r="T14" s="14">
        <f t="shared" si="3"/>
        <v>0.0001778587962963929</v>
      </c>
      <c r="U14" s="9">
        <f t="shared" si="4"/>
        <v>4.247685185281778E-06</v>
      </c>
      <c r="V14" s="10">
        <f t="shared" si="5"/>
        <v>36.700000000834564</v>
      </c>
      <c r="W14" s="16">
        <f>'[1]final_okruh'!I9</f>
        <v>0.001897974537036995</v>
      </c>
      <c r="X14" s="16">
        <f>'[1]final_okruh'!L9</f>
        <v>2.997685185301968E-06</v>
      </c>
      <c r="Y14" s="15">
        <f>'[1]final_okruh'!M9</f>
        <v>4.965277777824184E-06</v>
      </c>
      <c r="Z14" s="10">
        <f t="shared" si="6"/>
        <v>68.80000000140996</v>
      </c>
      <c r="AA14" s="8">
        <f>'[1]KMU3'!D9</f>
        <v>0.7406398726851852</v>
      </c>
      <c r="AB14" s="8">
        <f>'[1]KMU3'!H9</f>
        <v>0.7408171064814815</v>
      </c>
      <c r="AC14" s="14">
        <f t="shared" si="7"/>
        <v>0.00017723379629630553</v>
      </c>
      <c r="AD14" s="9">
        <f t="shared" si="8"/>
        <v>3.622685185194417E-06</v>
      </c>
      <c r="AE14" s="19">
        <f t="shared" si="9"/>
        <v>31.300000000079763</v>
      </c>
      <c r="AF14" s="8">
        <f>'[1]KMU4'!D9</f>
        <v>0.7410639930555556</v>
      </c>
      <c r="AG14" s="8">
        <f>'[1]KMU4'!H9</f>
        <v>0.7412447800925926</v>
      </c>
      <c r="AH14" s="14">
        <f t="shared" si="10"/>
        <v>0.00018078703703705568</v>
      </c>
      <c r="AI14" s="9">
        <f t="shared" si="11"/>
        <v>7.175925925944558E-06</v>
      </c>
      <c r="AJ14" s="19">
        <f t="shared" si="12"/>
        <v>62.00000000016098</v>
      </c>
      <c r="AK14" s="19"/>
      <c r="AL14" s="20">
        <f t="shared" si="13"/>
        <v>211.30000000245263</v>
      </c>
      <c r="AN14" s="4"/>
    </row>
    <row r="15" spans="1:40" ht="21.75" customHeight="1">
      <c r="A15" s="6">
        <v>9</v>
      </c>
      <c r="B15" s="21">
        <v>1</v>
      </c>
      <c r="C15" s="28">
        <v>14</v>
      </c>
      <c r="D15" s="24" t="s">
        <v>41</v>
      </c>
      <c r="E15" s="24" t="s">
        <v>42</v>
      </c>
      <c r="F15" s="29" t="s">
        <v>14</v>
      </c>
      <c r="G15" s="30" t="s">
        <v>92</v>
      </c>
      <c r="H15" s="30">
        <v>1958</v>
      </c>
      <c r="I15" s="26" t="s">
        <v>121</v>
      </c>
      <c r="J15" s="17" t="s">
        <v>128</v>
      </c>
      <c r="K15" s="17" t="s">
        <v>128</v>
      </c>
      <c r="L15" s="18" t="s">
        <v>128</v>
      </c>
      <c r="M15" s="8">
        <f>'[1]KMU1'!D10</f>
        <v>0.5552019328703703</v>
      </c>
      <c r="N15" s="8">
        <f>'[1]KMU1'!H10</f>
        <v>0.5553751504629629</v>
      </c>
      <c r="O15" s="14">
        <f t="shared" si="0"/>
        <v>0.0001732175925925894</v>
      </c>
      <c r="P15" s="9">
        <f t="shared" si="1"/>
        <v>3.9351851852171995E-07</v>
      </c>
      <c r="Q15" s="19">
        <f t="shared" si="2"/>
        <v>3.4000000000276605</v>
      </c>
      <c r="R15" s="8">
        <f>'[1]KMU2'!D10</f>
        <v>0.555511724537037</v>
      </c>
      <c r="S15" s="8">
        <f>'[1]KMU2'!H10</f>
        <v>0.5556894675925926</v>
      </c>
      <c r="T15" s="14">
        <f t="shared" si="3"/>
        <v>0.00017774305555562364</v>
      </c>
      <c r="U15" s="9">
        <f t="shared" si="4"/>
        <v>4.131944444512524E-06</v>
      </c>
      <c r="V15" s="10">
        <f t="shared" si="5"/>
        <v>35.700000000588204</v>
      </c>
      <c r="W15" s="16">
        <f>'[1]final_okruh'!I10</f>
        <v>0.0014568171296296395</v>
      </c>
      <c r="X15" s="16">
        <f>'[1]final_okruh'!L10</f>
        <v>3.912037036979399E-06</v>
      </c>
      <c r="Y15" s="15">
        <f>'[1]final_okruh'!M10</f>
        <v>4.351851851880362E-06</v>
      </c>
      <c r="Z15" s="10">
        <f t="shared" si="6"/>
        <v>71.39999999974833</v>
      </c>
      <c r="AA15" s="8">
        <f>'[1]KMU3'!D10</f>
        <v>0.7096288541666667</v>
      </c>
      <c r="AB15" s="8">
        <f>'[1]KMU3'!H10</f>
        <v>0.7098013194444445</v>
      </c>
      <c r="AC15" s="14">
        <f t="shared" si="7"/>
        <v>0.0001724652777778113</v>
      </c>
      <c r="AD15" s="9">
        <f t="shared" si="8"/>
        <v>1.14583333329983E-06</v>
      </c>
      <c r="AE15" s="19">
        <f t="shared" si="9"/>
        <v>9.89999999971053</v>
      </c>
      <c r="AF15" s="8">
        <f>'[1]KMU4'!D10</f>
        <v>0.710115462962963</v>
      </c>
      <c r="AG15" s="8">
        <f>'[1]KMU4'!H10</f>
        <v>0.7102897453703704</v>
      </c>
      <c r="AH15" s="14">
        <f t="shared" si="10"/>
        <v>0.00017428240740735568</v>
      </c>
      <c r="AI15" s="9">
        <f t="shared" si="11"/>
        <v>6.712962962445595E-07</v>
      </c>
      <c r="AJ15" s="19">
        <f t="shared" si="12"/>
        <v>5.799999999552995</v>
      </c>
      <c r="AK15" s="19"/>
      <c r="AL15" s="20">
        <f t="shared" si="13"/>
        <v>126.19999999962772</v>
      </c>
      <c r="AN15" s="4"/>
    </row>
    <row r="16" spans="1:40" ht="21.75" customHeight="1">
      <c r="A16" s="7">
        <v>10</v>
      </c>
      <c r="B16" s="21">
        <v>10</v>
      </c>
      <c r="C16" s="28">
        <v>17</v>
      </c>
      <c r="D16" s="31" t="s">
        <v>43</v>
      </c>
      <c r="E16" s="24" t="s">
        <v>44</v>
      </c>
      <c r="F16" s="29" t="s">
        <v>13</v>
      </c>
      <c r="G16" s="29" t="s">
        <v>93</v>
      </c>
      <c r="H16" s="32">
        <v>1970</v>
      </c>
      <c r="I16" s="26" t="s">
        <v>121</v>
      </c>
      <c r="J16" s="17" t="s">
        <v>128</v>
      </c>
      <c r="K16" s="17" t="s">
        <v>128</v>
      </c>
      <c r="L16" s="18" t="s">
        <v>128</v>
      </c>
      <c r="M16" s="8">
        <f>'[1]KMU1'!D11</f>
        <v>0.5559603009259259</v>
      </c>
      <c r="N16" s="8">
        <f>'[1]KMU1'!H11</f>
        <v>0.556145300925926</v>
      </c>
      <c r="O16" s="14">
        <f t="shared" si="0"/>
        <v>0.00018500000000010175</v>
      </c>
      <c r="P16" s="9">
        <f t="shared" si="1"/>
        <v>1.1388888888990632E-05</v>
      </c>
      <c r="Q16" s="19">
        <f t="shared" si="2"/>
        <v>98.40000000087906</v>
      </c>
      <c r="R16" s="8">
        <f>'[1]KMU2'!D11</f>
        <v>0.5561982060185185</v>
      </c>
      <c r="S16" s="8">
        <f>'[1]KMU2'!H11</f>
        <v>0.5563725231481481</v>
      </c>
      <c r="T16" s="14">
        <f t="shared" si="3"/>
        <v>0.00017431712962956425</v>
      </c>
      <c r="U16" s="9">
        <f t="shared" si="4"/>
        <v>7.060185184531314E-07</v>
      </c>
      <c r="V16" s="10">
        <f t="shared" si="5"/>
        <v>6.099999999435056</v>
      </c>
      <c r="W16" s="16">
        <f>'[1]final_okruh'!I11</f>
        <v>0.0017124652777777971</v>
      </c>
      <c r="X16" s="16">
        <f>'[1]final_okruh'!L11</f>
        <v>4.57175925926423E-05</v>
      </c>
      <c r="Y16" s="15">
        <f>'[1]final_okruh'!M11</f>
        <v>3.7812500000011795E-05</v>
      </c>
      <c r="Z16" s="10">
        <f t="shared" si="6"/>
        <v>721.7000000005314</v>
      </c>
      <c r="AA16" s="8">
        <f>'[1]KMU3'!D11</f>
        <v>0.7115688541666666</v>
      </c>
      <c r="AB16" s="8">
        <f>'[1]KMU3'!H11</f>
        <v>0.7117521064814815</v>
      </c>
      <c r="AC16" s="14">
        <f t="shared" si="7"/>
        <v>0.00018325231481486348</v>
      </c>
      <c r="AD16" s="9">
        <f t="shared" si="8"/>
        <v>9.641203703752364E-06</v>
      </c>
      <c r="AE16" s="19">
        <f t="shared" si="9"/>
        <v>83.30000000042043</v>
      </c>
      <c r="AF16" s="8">
        <f>'[1]KMU4'!D11</f>
        <v>0.7119765162037037</v>
      </c>
      <c r="AG16" s="8">
        <f>'[1]KMU4'!H11</f>
        <v>0.7121429166666666</v>
      </c>
      <c r="AH16" s="14">
        <f t="shared" si="10"/>
        <v>0.00016640046296290123</v>
      </c>
      <c r="AI16" s="9">
        <f t="shared" si="11"/>
        <v>7.210648148209888E-06</v>
      </c>
      <c r="AJ16" s="19">
        <f t="shared" si="12"/>
        <v>62.30000000053343</v>
      </c>
      <c r="AK16" s="19"/>
      <c r="AL16" s="20">
        <f t="shared" si="13"/>
        <v>971.8000000017994</v>
      </c>
      <c r="AN16" s="4"/>
    </row>
    <row r="17" spans="1:40" ht="21.75" customHeight="1">
      <c r="A17" s="6">
        <v>11</v>
      </c>
      <c r="B17" s="21">
        <v>17</v>
      </c>
      <c r="C17" s="28">
        <v>18</v>
      </c>
      <c r="D17" s="31" t="s">
        <v>45</v>
      </c>
      <c r="E17" s="24" t="s">
        <v>46</v>
      </c>
      <c r="F17" s="29" t="s">
        <v>94</v>
      </c>
      <c r="G17" s="30" t="s">
        <v>95</v>
      </c>
      <c r="H17" s="30">
        <v>1972</v>
      </c>
      <c r="I17" s="26" t="s">
        <v>121</v>
      </c>
      <c r="J17" s="17" t="s">
        <v>128</v>
      </c>
      <c r="K17" s="17" t="s">
        <v>128</v>
      </c>
      <c r="L17" s="18" t="s">
        <v>128</v>
      </c>
      <c r="M17" s="8">
        <f>'[1]KMU1'!D12</f>
        <v>0.5566833333333333</v>
      </c>
      <c r="N17" s="8">
        <f>'[1]KMU1'!H12</f>
        <v>0.5568711458333333</v>
      </c>
      <c r="O17" s="14">
        <f t="shared" si="0"/>
        <v>0.00018781249999999527</v>
      </c>
      <c r="P17" s="9">
        <f t="shared" si="1"/>
        <v>1.4201388888884157E-05</v>
      </c>
      <c r="Q17" s="19">
        <f t="shared" si="2"/>
        <v>122.69999999995912</v>
      </c>
      <c r="R17" s="8">
        <f>'[1]KMU2'!D12</f>
        <v>0.5569518287037037</v>
      </c>
      <c r="S17" s="8">
        <f>'[1]KMU2'!H12</f>
        <v>0.557148275462963</v>
      </c>
      <c r="T17" s="14">
        <f t="shared" si="3"/>
        <v>0.00019644675925922783</v>
      </c>
      <c r="U17" s="9">
        <f t="shared" si="4"/>
        <v>2.2835648148116714E-05</v>
      </c>
      <c r="V17" s="10">
        <f t="shared" si="5"/>
        <v>197.2999999997284</v>
      </c>
      <c r="W17" s="16">
        <f>'[1]final_okruh'!I12</f>
        <v>0.001672175925925945</v>
      </c>
      <c r="X17" s="16">
        <f>'[1]final_okruh'!L12</f>
        <v>0.00013439814814808493</v>
      </c>
      <c r="Y17" s="15">
        <f>'[1]final_okruh'!M12</f>
        <v>1.64351851850153E-06</v>
      </c>
      <c r="Z17" s="10">
        <f t="shared" si="6"/>
        <v>1175.399999999307</v>
      </c>
      <c r="AA17" s="8">
        <f>'[1]KMU3'!D12</f>
        <v>0.7101351388888889</v>
      </c>
      <c r="AB17" s="8">
        <f>'[1]KMU3'!H12</f>
        <v>0.7103289699074073</v>
      </c>
      <c r="AC17" s="14">
        <f t="shared" si="7"/>
        <v>0.0001938310185184422</v>
      </c>
      <c r="AD17" s="9">
        <f t="shared" si="8"/>
        <v>2.0219907407331082E-05</v>
      </c>
      <c r="AE17" s="19">
        <f t="shared" si="9"/>
        <v>174.69999999934055</v>
      </c>
      <c r="AF17" s="8">
        <f>'[1]KMU4'!D12</f>
        <v>0.7105575810185186</v>
      </c>
      <c r="AG17" s="8">
        <f>'[1]KMU4'!H12</f>
        <v>0.7107430671296296</v>
      </c>
      <c r="AH17" s="14">
        <f t="shared" si="10"/>
        <v>0.00018548611111102176</v>
      </c>
      <c r="AI17" s="9">
        <f t="shared" si="11"/>
        <v>1.1874999999910639E-05</v>
      </c>
      <c r="AJ17" s="19">
        <f t="shared" si="12"/>
        <v>102.59999999922792</v>
      </c>
      <c r="AK17" s="19"/>
      <c r="AL17" s="20">
        <f t="shared" si="13"/>
        <v>1772.699999997563</v>
      </c>
      <c r="AN17" s="4"/>
    </row>
    <row r="18" spans="1:40" ht="21.75" customHeight="1">
      <c r="A18" s="7">
        <v>12</v>
      </c>
      <c r="B18" s="21">
        <v>26</v>
      </c>
      <c r="C18" s="28">
        <v>21</v>
      </c>
      <c r="D18" s="31" t="s">
        <v>54</v>
      </c>
      <c r="E18" s="24" t="s">
        <v>55</v>
      </c>
      <c r="F18" s="29" t="s">
        <v>13</v>
      </c>
      <c r="G18" s="30" t="s">
        <v>102</v>
      </c>
      <c r="H18" s="30">
        <v>1922</v>
      </c>
      <c r="I18" s="30" t="s">
        <v>16</v>
      </c>
      <c r="J18" s="17" t="s">
        <v>128</v>
      </c>
      <c r="K18" s="17" t="s">
        <v>128</v>
      </c>
      <c r="L18" s="18" t="s">
        <v>128</v>
      </c>
      <c r="M18" s="8">
        <f>'[1]KMU1'!D19</f>
        <v>0.5634651041666666</v>
      </c>
      <c r="N18" s="8">
        <f>'[1]KMU1'!H19</f>
        <v>0.5636596527777777</v>
      </c>
      <c r="O18" s="14">
        <f t="shared" si="0"/>
        <v>0.00019454861111112276</v>
      </c>
      <c r="P18" s="9">
        <f t="shared" si="1"/>
        <v>2.0937500000011642E-05</v>
      </c>
      <c r="Q18" s="19">
        <f t="shared" si="2"/>
        <v>180.9000000001006</v>
      </c>
      <c r="R18" s="8">
        <f>'[1]KMU2'!D19</f>
        <v>0.5636879513888889</v>
      </c>
      <c r="S18" s="8">
        <f>'[1]KMU2'!H19</f>
        <v>0.5638468171296297</v>
      </c>
      <c r="T18" s="14">
        <f t="shared" si="3"/>
        <v>0.00015886574074075455</v>
      </c>
      <c r="U18" s="9">
        <f t="shared" si="4"/>
        <v>1.4745370370356571E-05</v>
      </c>
      <c r="V18" s="10">
        <f t="shared" si="5"/>
        <v>127.39999999988078</v>
      </c>
      <c r="W18" s="16"/>
      <c r="X18" s="16"/>
      <c r="Y18" s="15"/>
      <c r="Z18" s="10">
        <v>6084</v>
      </c>
      <c r="AA18" s="8">
        <f>'[1]KMU3'!D19</f>
        <v>0.7486568981481482</v>
      </c>
      <c r="AB18" s="8">
        <f>'[1]KMU3'!H19</f>
        <v>0.7489101273148148</v>
      </c>
      <c r="AC18" s="14">
        <f t="shared" si="7"/>
        <v>0.0002532291666665909</v>
      </c>
      <c r="AD18" s="9">
        <f t="shared" si="8"/>
        <v>7.961805555547978E-05</v>
      </c>
      <c r="AE18" s="19">
        <f t="shared" si="9"/>
        <v>687.8999999993453</v>
      </c>
      <c r="AF18" s="8">
        <f>'[1]KMU4'!D19</f>
        <v>0.7491426041666666</v>
      </c>
      <c r="AG18" s="8">
        <f>'[1]KMU4'!H19</f>
        <v>0.7493294791666667</v>
      </c>
      <c r="AH18" s="14">
        <f t="shared" si="10"/>
        <v>0.0001868750000001418</v>
      </c>
      <c r="AI18" s="9">
        <f t="shared" si="11"/>
        <v>1.3263888889030671E-05</v>
      </c>
      <c r="AJ18" s="19">
        <f t="shared" si="12"/>
        <v>114.600000001225</v>
      </c>
      <c r="AK18" s="19"/>
      <c r="AL18" s="20">
        <f t="shared" si="13"/>
        <v>7194.80000000055</v>
      </c>
      <c r="AN18" s="4"/>
    </row>
    <row r="19" spans="1:40" ht="21.75" customHeight="1">
      <c r="A19" s="6">
        <v>13</v>
      </c>
      <c r="B19" s="21">
        <v>25</v>
      </c>
      <c r="C19" s="28">
        <v>22</v>
      </c>
      <c r="D19" s="31" t="s">
        <v>56</v>
      </c>
      <c r="E19" s="24" t="s">
        <v>57</v>
      </c>
      <c r="F19" s="29" t="s">
        <v>13</v>
      </c>
      <c r="G19" s="30" t="s">
        <v>103</v>
      </c>
      <c r="H19" s="30">
        <v>1925</v>
      </c>
      <c r="I19" s="30" t="s">
        <v>16</v>
      </c>
      <c r="J19" s="17" t="s">
        <v>128</v>
      </c>
      <c r="K19" s="17" t="s">
        <v>128</v>
      </c>
      <c r="L19" s="18" t="s">
        <v>128</v>
      </c>
      <c r="M19" s="8">
        <f>'[1]KMU1'!D20</f>
        <v>0.5643605787037037</v>
      </c>
      <c r="N19" s="8">
        <f>'[1]KMU1'!H20</f>
        <v>0.5646033449074074</v>
      </c>
      <c r="O19" s="14">
        <f t="shared" si="0"/>
        <v>0.0002427662037036704</v>
      </c>
      <c r="P19" s="9">
        <f t="shared" si="1"/>
        <v>6.91550925925593E-05</v>
      </c>
      <c r="Q19" s="19">
        <f t="shared" si="2"/>
        <v>597.4999999997123</v>
      </c>
      <c r="R19" s="8">
        <f>'[1]KMU2'!D20</f>
        <v>0.5646448958333333</v>
      </c>
      <c r="S19" s="8">
        <f>'[1]KMU2'!H20</f>
        <v>0.5648160185185186</v>
      </c>
      <c r="T19" s="14">
        <f t="shared" si="3"/>
        <v>0.0001711226851852654</v>
      </c>
      <c r="U19" s="9">
        <f t="shared" si="4"/>
        <v>2.488425925845707E-06</v>
      </c>
      <c r="V19" s="10">
        <f t="shared" si="5"/>
        <v>21.499999999306908</v>
      </c>
      <c r="W19" s="16"/>
      <c r="X19" s="16"/>
      <c r="Y19" s="15"/>
      <c r="Z19" s="10">
        <v>6084</v>
      </c>
      <c r="AA19" s="8">
        <f>'[1]KMU3'!D20</f>
        <v>0.7491569444444445</v>
      </c>
      <c r="AB19" s="8">
        <f>'[1]KMU3'!H20</f>
        <v>0.7493628009259259</v>
      </c>
      <c r="AC19" s="14">
        <f t="shared" si="7"/>
        <v>0.00020585648148141455</v>
      </c>
      <c r="AD19" s="9">
        <f t="shared" si="8"/>
        <v>3.224537037030344E-05</v>
      </c>
      <c r="AE19" s="19">
        <f t="shared" si="9"/>
        <v>278.5999999994217</v>
      </c>
      <c r="AF19" s="8">
        <f>'[1]KMU4'!D20</f>
        <v>0.7495913773148147</v>
      </c>
      <c r="AG19" s="8">
        <f>'[1]KMU4'!H20</f>
        <v>0.7497782523148149</v>
      </c>
      <c r="AH19" s="14">
        <f t="shared" si="10"/>
        <v>0.0001868750000001418</v>
      </c>
      <c r="AI19" s="9">
        <f t="shared" si="11"/>
        <v>1.3263888889030671E-05</v>
      </c>
      <c r="AJ19" s="19">
        <f t="shared" si="12"/>
        <v>114.600000001225</v>
      </c>
      <c r="AK19" s="19"/>
      <c r="AL19" s="20">
        <f t="shared" si="13"/>
        <v>7096.199999999666</v>
      </c>
      <c r="AN19" s="4"/>
    </row>
    <row r="20" spans="1:40" ht="21.75" customHeight="1">
      <c r="A20" s="7">
        <v>14</v>
      </c>
      <c r="B20" s="21">
        <v>21</v>
      </c>
      <c r="C20" s="28">
        <v>23</v>
      </c>
      <c r="D20" s="31" t="s">
        <v>58</v>
      </c>
      <c r="E20" s="24" t="s">
        <v>59</v>
      </c>
      <c r="F20" s="29" t="s">
        <v>13</v>
      </c>
      <c r="G20" s="30" t="s">
        <v>104</v>
      </c>
      <c r="H20" s="30">
        <v>1928</v>
      </c>
      <c r="I20" s="30" t="s">
        <v>16</v>
      </c>
      <c r="J20" s="17" t="s">
        <v>128</v>
      </c>
      <c r="K20" s="17" t="s">
        <v>128</v>
      </c>
      <c r="L20" s="18" t="s">
        <v>128</v>
      </c>
      <c r="M20" s="8">
        <f>'[1]KMU1'!D21</f>
        <v>0.5650618981481481</v>
      </c>
      <c r="N20" s="8">
        <f>'[1]KMU1'!H21</f>
        <v>0.5653165393518519</v>
      </c>
      <c r="O20" s="14">
        <f t="shared" si="0"/>
        <v>0.00025464120370377596</v>
      </c>
      <c r="P20" s="9">
        <f t="shared" si="1"/>
        <v>8.103009259266485E-05</v>
      </c>
      <c r="Q20" s="19">
        <f t="shared" si="2"/>
        <v>700.1000000006243</v>
      </c>
      <c r="R20" s="8">
        <f>'[1]KMU2'!D21</f>
        <v>0.5653742939814815</v>
      </c>
      <c r="S20" s="8">
        <f>'[1]KMU2'!H21</f>
        <v>0.5655802546296297</v>
      </c>
      <c r="T20" s="14">
        <f t="shared" si="3"/>
        <v>0.0002059606481481513</v>
      </c>
      <c r="U20" s="9">
        <f t="shared" si="4"/>
        <v>3.2349537037040175E-05</v>
      </c>
      <c r="V20" s="10">
        <f t="shared" si="5"/>
        <v>279.5000000000271</v>
      </c>
      <c r="W20" s="16">
        <f>'[1]final_okruh'!I21</f>
        <v>0.0017015856481481517</v>
      </c>
      <c r="X20" s="16">
        <f>'[1]final_okruh'!L21</f>
        <v>0.0001798726851851562</v>
      </c>
      <c r="Y20" s="15">
        <f>'[1]final_okruh'!M21</f>
        <v>0.00027746527777783303</v>
      </c>
      <c r="Z20" s="10">
        <f>((X20+Y20)*8640000)</f>
        <v>3951.400000000227</v>
      </c>
      <c r="AA20" s="8">
        <f>'[1]KMU3'!D21</f>
        <v>0.7125743055555556</v>
      </c>
      <c r="AB20" s="8">
        <f>'[1]KMU3'!H21</f>
        <v>0.7127535185185185</v>
      </c>
      <c r="AC20" s="14">
        <f t="shared" si="7"/>
        <v>0.0001792129629629713</v>
      </c>
      <c r="AD20" s="9">
        <f t="shared" si="8"/>
        <v>5.601851851860172E-06</v>
      </c>
      <c r="AE20" s="19">
        <f t="shared" si="9"/>
        <v>48.400000000071884</v>
      </c>
      <c r="AF20" s="8">
        <f>'[1]KMU4'!D21</f>
        <v>0.7131314699074074</v>
      </c>
      <c r="AG20" s="8">
        <f>'[1]KMU4'!H21</f>
        <v>0.7133198958333334</v>
      </c>
      <c r="AH20" s="14">
        <f t="shared" si="10"/>
        <v>0.00018842592592605012</v>
      </c>
      <c r="AI20" s="9">
        <f t="shared" si="11"/>
        <v>1.4814814814939002E-05</v>
      </c>
      <c r="AJ20" s="19">
        <f t="shared" si="12"/>
        <v>128.00000000107298</v>
      </c>
      <c r="AK20" s="19"/>
      <c r="AL20" s="20">
        <f t="shared" si="13"/>
        <v>5107.400000002023</v>
      </c>
      <c r="AN20" s="4"/>
    </row>
    <row r="21" spans="1:40" ht="21.75" customHeight="1">
      <c r="A21" s="6">
        <v>15</v>
      </c>
      <c r="B21" s="21">
        <v>18</v>
      </c>
      <c r="C21" s="28">
        <v>24</v>
      </c>
      <c r="D21" s="31" t="s">
        <v>60</v>
      </c>
      <c r="E21" s="31" t="s">
        <v>61</v>
      </c>
      <c r="F21" s="30" t="s">
        <v>14</v>
      </c>
      <c r="G21" s="30" t="s">
        <v>105</v>
      </c>
      <c r="H21" s="30">
        <v>1929</v>
      </c>
      <c r="I21" s="30" t="s">
        <v>16</v>
      </c>
      <c r="J21" s="17" t="s">
        <v>128</v>
      </c>
      <c r="K21" s="17" t="s">
        <v>128</v>
      </c>
      <c r="L21" s="18" t="s">
        <v>128</v>
      </c>
      <c r="M21" s="8">
        <f>'[1]KMU1'!D22</f>
        <v>0.5657612962962962</v>
      </c>
      <c r="N21" s="8">
        <f>'[1]KMU1'!H22</f>
        <v>0.5659649884259259</v>
      </c>
      <c r="O21" s="14">
        <f t="shared" si="0"/>
        <v>0.00020369212962967342</v>
      </c>
      <c r="P21" s="9">
        <f t="shared" si="1"/>
        <v>3.0081018518562306E-05</v>
      </c>
      <c r="Q21" s="19">
        <f t="shared" si="2"/>
        <v>259.9000000003783</v>
      </c>
      <c r="R21" s="8">
        <f>'[1]KMU2'!D22</f>
        <v>0.5660797916666667</v>
      </c>
      <c r="S21" s="8">
        <f>'[1]KMU2'!H22</f>
        <v>0.5662617592592593</v>
      </c>
      <c r="T21" s="14">
        <f t="shared" si="3"/>
        <v>0.0001819675925925912</v>
      </c>
      <c r="U21" s="9">
        <f t="shared" si="4"/>
        <v>8.356481481480092E-06</v>
      </c>
      <c r="V21" s="10">
        <f t="shared" si="5"/>
        <v>72.199999999988</v>
      </c>
      <c r="W21" s="16">
        <f>'[1]final_okruh'!I22</f>
        <v>0.0016480439814815506</v>
      </c>
      <c r="X21" s="16">
        <f>'[1]final_okruh'!L22</f>
        <v>0.0002222453703702998</v>
      </c>
      <c r="Y21" s="15">
        <f>'[1]final_okruh'!M22</f>
        <v>2.5613425925774536E-05</v>
      </c>
      <c r="Z21" s="10">
        <f>((X21+Y21)*8640000)</f>
        <v>2141.4999999980823</v>
      </c>
      <c r="AA21" s="8">
        <f>'[1]KMU3'!D22</f>
        <v>0.7263108101851852</v>
      </c>
      <c r="AB21" s="8">
        <f>'[1]KMU3'!H22</f>
        <v>0.72648875</v>
      </c>
      <c r="AC21" s="14">
        <f t="shared" si="7"/>
        <v>0.00017793981481484256</v>
      </c>
      <c r="AD21" s="9">
        <f t="shared" si="8"/>
        <v>4.3287037037314385E-06</v>
      </c>
      <c r="AE21" s="19">
        <f t="shared" si="9"/>
        <v>37.40000000023963</v>
      </c>
      <c r="AF21" s="8">
        <f>'[1]KMU4'!D22</f>
        <v>0.7267971643518519</v>
      </c>
      <c r="AG21" s="8">
        <f>'[1]KMU4'!H22</f>
        <v>0.726976261574074</v>
      </c>
      <c r="AH21" s="14">
        <f t="shared" si="10"/>
        <v>0.000179097222222091</v>
      </c>
      <c r="AI21" s="9">
        <f t="shared" si="11"/>
        <v>5.486111110979895E-06</v>
      </c>
      <c r="AJ21" s="19">
        <f t="shared" si="12"/>
        <v>47.39999999886629</v>
      </c>
      <c r="AK21" s="19"/>
      <c r="AL21" s="20">
        <f t="shared" si="13"/>
        <v>2558.399999997555</v>
      </c>
      <c r="AN21" s="4"/>
    </row>
    <row r="22" spans="1:40" ht="21.75" customHeight="1">
      <c r="A22" s="7">
        <v>16</v>
      </c>
      <c r="B22" s="21">
        <v>19</v>
      </c>
      <c r="C22" s="28">
        <v>25</v>
      </c>
      <c r="D22" s="34" t="s">
        <v>62</v>
      </c>
      <c r="E22" s="34" t="s">
        <v>63</v>
      </c>
      <c r="F22" s="30" t="s">
        <v>14</v>
      </c>
      <c r="G22" s="29" t="s">
        <v>106</v>
      </c>
      <c r="H22" s="29">
        <v>1934</v>
      </c>
      <c r="I22" s="30" t="s">
        <v>16</v>
      </c>
      <c r="J22" s="17" t="s">
        <v>128</v>
      </c>
      <c r="K22" s="17" t="s">
        <v>128</v>
      </c>
      <c r="L22" s="18" t="s">
        <v>128</v>
      </c>
      <c r="M22" s="8">
        <f>'[1]KMU1'!D23</f>
        <v>0.5665140972222222</v>
      </c>
      <c r="N22" s="8">
        <f>'[1]KMU1'!H23</f>
        <v>0.5667257060185186</v>
      </c>
      <c r="O22" s="14">
        <f t="shared" si="0"/>
        <v>0.00021160879629633644</v>
      </c>
      <c r="P22" s="9">
        <f t="shared" si="1"/>
        <v>3.7997685185225326E-05</v>
      </c>
      <c r="Q22" s="19">
        <f t="shared" si="2"/>
        <v>328.3000000003468</v>
      </c>
      <c r="R22" s="8">
        <f>'[1]KMU2'!D23</f>
        <v>0.5667803125</v>
      </c>
      <c r="S22" s="8">
        <f>'[1]KMU2'!H23</f>
        <v>0.566966400462963</v>
      </c>
      <c r="T22" s="14">
        <f t="shared" si="3"/>
        <v>0.00018608796296293306</v>
      </c>
      <c r="U22" s="9">
        <f t="shared" si="4"/>
        <v>1.2476851851821945E-05</v>
      </c>
      <c r="V22" s="10">
        <f t="shared" si="5"/>
        <v>107.7999999997416</v>
      </c>
      <c r="W22" s="16">
        <f>'[1]final_okruh'!I23</f>
        <v>0.001579386574074082</v>
      </c>
      <c r="X22" s="16">
        <f>'[1]final_okruh'!L23</f>
        <v>9.505787037045188E-05</v>
      </c>
      <c r="Y22" s="15">
        <f>'[1]final_okruh'!M23</f>
        <v>0.00015113425925927793</v>
      </c>
      <c r="Z22" s="10">
        <f>((X22+Y22)*8640000)</f>
        <v>2127.1000000008653</v>
      </c>
      <c r="AA22" s="8">
        <f>'[1]KMU3'!D23</f>
        <v>0.7150753587962962</v>
      </c>
      <c r="AB22" s="8">
        <f>'[1]KMU3'!H23</f>
        <v>0.7152628356481482</v>
      </c>
      <c r="AC22" s="14">
        <f t="shared" si="7"/>
        <v>0.00018747685185194207</v>
      </c>
      <c r="AD22" s="9">
        <f t="shared" si="8"/>
        <v>1.3865740740830955E-05</v>
      </c>
      <c r="AE22" s="19">
        <f t="shared" si="9"/>
        <v>119.80000000077945</v>
      </c>
      <c r="AF22" s="8">
        <f>'[1]KMU4'!D23</f>
        <v>0.7155894097222223</v>
      </c>
      <c r="AG22" s="8">
        <f>'[1]KMU4'!H23</f>
        <v>0.7157662962962963</v>
      </c>
      <c r="AH22" s="14">
        <f t="shared" si="10"/>
        <v>0.00017688657407399777</v>
      </c>
      <c r="AI22" s="9">
        <f t="shared" si="11"/>
        <v>3.2754629628866533E-06</v>
      </c>
      <c r="AJ22" s="19">
        <f t="shared" si="12"/>
        <v>28.299999999340685</v>
      </c>
      <c r="AK22" s="19"/>
      <c r="AL22" s="20">
        <f t="shared" si="13"/>
        <v>2711.3000000010743</v>
      </c>
      <c r="AN22" s="4"/>
    </row>
    <row r="23" spans="1:40" ht="21.75" customHeight="1">
      <c r="A23" s="6">
        <v>17</v>
      </c>
      <c r="B23" s="21">
        <v>27</v>
      </c>
      <c r="C23" s="28">
        <v>27</v>
      </c>
      <c r="D23" s="34" t="s">
        <v>179</v>
      </c>
      <c r="E23" s="34" t="s">
        <v>65</v>
      </c>
      <c r="F23" s="29" t="s">
        <v>13</v>
      </c>
      <c r="G23" s="29" t="s">
        <v>107</v>
      </c>
      <c r="H23" s="29">
        <v>1936</v>
      </c>
      <c r="I23" s="30" t="s">
        <v>16</v>
      </c>
      <c r="J23" s="17" t="s">
        <v>128</v>
      </c>
      <c r="K23" s="17" t="s">
        <v>128</v>
      </c>
      <c r="L23" s="18" t="s">
        <v>128</v>
      </c>
      <c r="M23" s="8">
        <f>'[1]KMU1'!D24</f>
        <v>0.5671361689814814</v>
      </c>
      <c r="N23" s="8">
        <f>'[1]KMU1'!H24</f>
        <v>0.5673812962962963</v>
      </c>
      <c r="O23" s="14">
        <f t="shared" si="0"/>
        <v>0.0002451273148148525</v>
      </c>
      <c r="P23" s="9">
        <f t="shared" si="1"/>
        <v>7.151620370374139E-05</v>
      </c>
      <c r="Q23" s="10">
        <f t="shared" si="2"/>
        <v>617.9000000003256</v>
      </c>
      <c r="R23" s="8">
        <f>'[1]KMU2'!D24</f>
        <v>0.5673953472222223</v>
      </c>
      <c r="S23" s="8">
        <f>'[1]KMU2'!H24</f>
        <v>0.5675961574074074</v>
      </c>
      <c r="T23" s="14">
        <f t="shared" si="3"/>
        <v>0.0002008101851851407</v>
      </c>
      <c r="U23" s="9">
        <f t="shared" si="4"/>
        <v>2.7199074074029593E-05</v>
      </c>
      <c r="V23" s="10">
        <f t="shared" si="5"/>
        <v>234.99999999961568</v>
      </c>
      <c r="W23" s="16"/>
      <c r="X23" s="16"/>
      <c r="Y23" s="15"/>
      <c r="Z23" s="10">
        <v>6084</v>
      </c>
      <c r="AA23" s="8">
        <f>'[1]KMU3'!D24</f>
        <v>0.7840513310185185</v>
      </c>
      <c r="AB23" s="8">
        <f>'[1]KMU3'!H24</f>
        <v>0.7842952199074074</v>
      </c>
      <c r="AC23" s="14">
        <f t="shared" si="7"/>
        <v>0.00024388888888882132</v>
      </c>
      <c r="AD23" s="9">
        <f t="shared" si="8"/>
        <v>7.02777777777102E-05</v>
      </c>
      <c r="AE23" s="19">
        <f t="shared" si="9"/>
        <v>607.1999999994161</v>
      </c>
      <c r="AF23" s="8">
        <f>'[1]KMU4'!D24</f>
        <v>0.7845191898148148</v>
      </c>
      <c r="AG23" s="8">
        <f>'[1]KMU4'!H24</f>
        <v>0.7847616782407408</v>
      </c>
      <c r="AH23" s="14">
        <f t="shared" si="10"/>
        <v>0.00024248842592600184</v>
      </c>
      <c r="AI23" s="9">
        <f t="shared" si="11"/>
        <v>6.887731481489072E-05</v>
      </c>
      <c r="AJ23" s="19">
        <f t="shared" si="12"/>
        <v>595.1000000006558</v>
      </c>
      <c r="AK23" s="19"/>
      <c r="AL23" s="20">
        <f t="shared" si="13"/>
        <v>8139.2000000000135</v>
      </c>
      <c r="AN23" s="4"/>
    </row>
    <row r="24" spans="1:40" ht="21.75" customHeight="1">
      <c r="A24" s="7">
        <v>18</v>
      </c>
      <c r="B24" s="21">
        <v>11</v>
      </c>
      <c r="C24" s="28">
        <v>30</v>
      </c>
      <c r="D24" s="34" t="s">
        <v>66</v>
      </c>
      <c r="E24" s="34" t="s">
        <v>67</v>
      </c>
      <c r="F24" s="29" t="s">
        <v>13</v>
      </c>
      <c r="G24" s="29" t="s">
        <v>108</v>
      </c>
      <c r="H24" s="29">
        <v>1943</v>
      </c>
      <c r="I24" s="30" t="s">
        <v>16</v>
      </c>
      <c r="J24" s="17" t="s">
        <v>128</v>
      </c>
      <c r="K24" s="17" t="s">
        <v>128</v>
      </c>
      <c r="L24" s="18" t="s">
        <v>128</v>
      </c>
      <c r="M24" s="8">
        <f>'[1]KMU1'!D25</f>
        <v>0.5678113541666666</v>
      </c>
      <c r="N24" s="8">
        <f>'[1]KMU1'!H25</f>
        <v>0.567986099537037</v>
      </c>
      <c r="O24" s="14">
        <f t="shared" si="0"/>
        <v>0.0001747453703704327</v>
      </c>
      <c r="P24" s="9">
        <f t="shared" si="1"/>
        <v>1.1342592593215778E-06</v>
      </c>
      <c r="Q24" s="10">
        <f t="shared" si="2"/>
        <v>9.800000000538432</v>
      </c>
      <c r="R24" s="8">
        <f>'[1]KMU2'!D25</f>
        <v>0.5680066435185185</v>
      </c>
      <c r="S24" s="8">
        <f>'[1]KMU2'!H25</f>
        <v>0.5681557175925925</v>
      </c>
      <c r="T24" s="14">
        <f t="shared" si="3"/>
        <v>0.0001490740740740515</v>
      </c>
      <c r="U24" s="9">
        <f t="shared" si="4"/>
        <v>2.453703703705963E-05</v>
      </c>
      <c r="V24" s="10">
        <f t="shared" si="5"/>
        <v>212.0000000001952</v>
      </c>
      <c r="W24" s="16">
        <f>'[1]final_okruh'!I25</f>
        <v>0.0014787731481481492</v>
      </c>
      <c r="X24" s="16">
        <f>'[1]final_okruh'!L25</f>
        <v>4.5648148148225154E-05</v>
      </c>
      <c r="Y24" s="15">
        <f>'[1]final_okruh'!M25</f>
        <v>3.974537037032544E-05</v>
      </c>
      <c r="Z24" s="10">
        <f aca="true" t="shared" si="14" ref="Z24:Z31">((X24+Y24)*8640000)</f>
        <v>737.8000000002771</v>
      </c>
      <c r="AA24" s="8">
        <f>'[1]KMU3'!D25</f>
        <v>0.7132387731481481</v>
      </c>
      <c r="AB24" s="8">
        <f>'[1]KMU3'!H25</f>
        <v>0.7134175694444445</v>
      </c>
      <c r="AC24" s="14">
        <f t="shared" si="7"/>
        <v>0.0001787962962963574</v>
      </c>
      <c r="AD24" s="9">
        <f t="shared" si="8"/>
        <v>5.1851851852462866E-06</v>
      </c>
      <c r="AE24" s="19">
        <f t="shared" si="9"/>
        <v>44.800000000527916</v>
      </c>
      <c r="AF24" s="8">
        <f>'[1]KMU4'!D25</f>
        <v>0.7137296643518519</v>
      </c>
      <c r="AG24" s="8">
        <f>'[1]KMU4'!H25</f>
        <v>0.7138978009259259</v>
      </c>
      <c r="AH24" s="14">
        <f t="shared" si="10"/>
        <v>0.00016813657407399596</v>
      </c>
      <c r="AI24" s="9">
        <f t="shared" si="11"/>
        <v>5.474537037115159E-06</v>
      </c>
      <c r="AJ24" s="19">
        <f t="shared" si="12"/>
        <v>47.30000000067497</v>
      </c>
      <c r="AK24" s="19"/>
      <c r="AL24" s="20">
        <f t="shared" si="13"/>
        <v>1051.7000000022138</v>
      </c>
      <c r="AN24" s="4"/>
    </row>
    <row r="25" spans="1:40" ht="21.75" customHeight="1">
      <c r="A25" s="6">
        <v>19</v>
      </c>
      <c r="B25" s="21">
        <v>15</v>
      </c>
      <c r="C25" s="28">
        <v>31</v>
      </c>
      <c r="D25" s="24" t="s">
        <v>68</v>
      </c>
      <c r="E25" s="24" t="s">
        <v>118</v>
      </c>
      <c r="F25" s="29" t="s">
        <v>13</v>
      </c>
      <c r="G25" s="30" t="s">
        <v>109</v>
      </c>
      <c r="H25" s="30">
        <v>1949</v>
      </c>
      <c r="I25" s="30" t="s">
        <v>16</v>
      </c>
      <c r="J25" s="17" t="s">
        <v>128</v>
      </c>
      <c r="K25" s="17" t="s">
        <v>128</v>
      </c>
      <c r="L25" s="18" t="s">
        <v>128</v>
      </c>
      <c r="M25" s="8">
        <f>'[1]KMU1'!D26</f>
        <v>0.5683898032407407</v>
      </c>
      <c r="N25" s="8">
        <f>'[1]KMU1'!H26</f>
        <v>0.5686175231481482</v>
      </c>
      <c r="O25" s="14">
        <f t="shared" si="0"/>
        <v>0.00022771990740744208</v>
      </c>
      <c r="P25" s="9">
        <f t="shared" si="1"/>
        <v>5.410879629633096E-05</v>
      </c>
      <c r="Q25" s="10">
        <f t="shared" si="2"/>
        <v>467.5000000002995</v>
      </c>
      <c r="R25" s="8">
        <f>'[1]KMU2'!D26</f>
        <v>0.5687041898148147</v>
      </c>
      <c r="S25" s="8">
        <f>'[1]KMU2'!H26</f>
        <v>0.5689042939814815</v>
      </c>
      <c r="T25" s="14">
        <f t="shared" si="3"/>
        <v>0.0002001041666667147</v>
      </c>
      <c r="U25" s="9">
        <f t="shared" si="4"/>
        <v>2.6493055555603593E-05</v>
      </c>
      <c r="V25" s="10">
        <f t="shared" si="5"/>
        <v>228.90000000041505</v>
      </c>
      <c r="W25" s="16">
        <f>'[1]final_okruh'!I26</f>
        <v>0.0015072222222223264</v>
      </c>
      <c r="X25" s="16">
        <f>'[1]final_okruh'!L26</f>
        <v>7.581018518720839E-06</v>
      </c>
      <c r="Y25" s="15">
        <f>'[1]final_okruh'!M26</f>
        <v>3.944444444448081E-05</v>
      </c>
      <c r="Z25" s="10">
        <f t="shared" si="14"/>
        <v>406.30000000206223</v>
      </c>
      <c r="AA25" s="8">
        <f>'[1]KMU3'!D26</f>
        <v>0.712118761574074</v>
      </c>
      <c r="AB25" s="8">
        <f>'[1]KMU3'!H26</f>
        <v>0.7123179513888889</v>
      </c>
      <c r="AC25" s="14">
        <f t="shared" si="7"/>
        <v>0.00019918981481481524</v>
      </c>
      <c r="AD25" s="9">
        <f t="shared" si="8"/>
        <v>2.5578703703704118E-05</v>
      </c>
      <c r="AE25" s="19">
        <f t="shared" si="9"/>
        <v>221.00000000000358</v>
      </c>
      <c r="AF25" s="8">
        <f>'[1]KMU4'!D26</f>
        <v>0.7126108101851852</v>
      </c>
      <c r="AG25" s="8">
        <f>'[1]KMU4'!H26</f>
        <v>0.7127948263888889</v>
      </c>
      <c r="AH25" s="14">
        <f t="shared" si="10"/>
        <v>0.0001840162037036741</v>
      </c>
      <c r="AI25" s="9">
        <f t="shared" si="11"/>
        <v>1.040509259256299E-05</v>
      </c>
      <c r="AJ25" s="19">
        <f t="shared" si="12"/>
        <v>89.89999999974424</v>
      </c>
      <c r="AK25" s="19"/>
      <c r="AL25" s="20">
        <f t="shared" si="13"/>
        <v>1413.6000000025247</v>
      </c>
      <c r="AN25" s="4"/>
    </row>
    <row r="26" spans="1:40" ht="21.75" customHeight="1">
      <c r="A26" s="7">
        <v>20</v>
      </c>
      <c r="B26" s="21">
        <v>22</v>
      </c>
      <c r="C26" s="28">
        <v>32</v>
      </c>
      <c r="D26" s="31" t="s">
        <v>69</v>
      </c>
      <c r="E26" s="24" t="s">
        <v>70</v>
      </c>
      <c r="F26" s="30" t="s">
        <v>14</v>
      </c>
      <c r="G26" s="30" t="s">
        <v>110</v>
      </c>
      <c r="H26" s="30">
        <v>1951</v>
      </c>
      <c r="I26" s="30" t="s">
        <v>16</v>
      </c>
      <c r="J26" s="17" t="s">
        <v>128</v>
      </c>
      <c r="K26" s="17" t="s">
        <v>128</v>
      </c>
      <c r="L26" s="18" t="s">
        <v>128</v>
      </c>
      <c r="M26" s="8">
        <f>'[1]KMU1'!D27</f>
        <v>0.5698453472222222</v>
      </c>
      <c r="N26" s="8">
        <f>'[1]KMU1'!H27</f>
        <v>0.5700917013888889</v>
      </c>
      <c r="O26" s="14">
        <f t="shared" si="0"/>
        <v>0.0002463541666666291</v>
      </c>
      <c r="P26" s="9">
        <f t="shared" si="1"/>
        <v>7.274305555551801E-05</v>
      </c>
      <c r="Q26" s="10">
        <f t="shared" si="2"/>
        <v>628.4999999996755</v>
      </c>
      <c r="R26" s="8">
        <f>'[1]KMU2'!D27</f>
        <v>0.570348125</v>
      </c>
      <c r="S26" s="8">
        <f>'[1]KMU2'!H27</f>
        <v>0.5706186574074074</v>
      </c>
      <c r="T26" s="14">
        <f t="shared" si="3"/>
        <v>0.0002705324074073756</v>
      </c>
      <c r="U26" s="9">
        <f t="shared" si="4"/>
        <v>9.692129629626449E-05</v>
      </c>
      <c r="V26" s="10">
        <f t="shared" si="5"/>
        <v>837.3999999997252</v>
      </c>
      <c r="W26" s="16">
        <f>'[1]final_okruh'!I27</f>
        <v>0.0008967245370370414</v>
      </c>
      <c r="X26" s="16">
        <f>'[1]final_okruh'!L27</f>
        <v>0.00026087962962961786</v>
      </c>
      <c r="Y26" s="15">
        <f>'[1]final_okruh'!M27</f>
        <v>0.00010604166666661197</v>
      </c>
      <c r="Z26" s="10">
        <f t="shared" si="14"/>
        <v>3170.199999999426</v>
      </c>
      <c r="AA26" s="8">
        <f>'[1]KMU3'!D27</f>
        <v>0.7173486111111111</v>
      </c>
      <c r="AB26" s="8">
        <f>'[1]KMU3'!H27</f>
        <v>0.7175735069444444</v>
      </c>
      <c r="AC26" s="14">
        <f t="shared" si="7"/>
        <v>0.000224895833333294</v>
      </c>
      <c r="AD26" s="9">
        <f t="shared" si="8"/>
        <v>5.1284722222182875E-05</v>
      </c>
      <c r="AE26" s="19">
        <f t="shared" si="9"/>
        <v>443.09999999966004</v>
      </c>
      <c r="AF26" s="8">
        <f>'[1]KMU4'!D27</f>
        <v>0.7179125347222222</v>
      </c>
      <c r="AG26" s="8">
        <f>'[1]KMU4'!H27</f>
        <v>0.7181120023148148</v>
      </c>
      <c r="AH26" s="14">
        <f t="shared" si="10"/>
        <v>0.00019946759259259483</v>
      </c>
      <c r="AI26" s="9">
        <f t="shared" si="11"/>
        <v>2.5856481481483716E-05</v>
      </c>
      <c r="AJ26" s="19">
        <f t="shared" si="12"/>
        <v>223.4000000000193</v>
      </c>
      <c r="AK26" s="19"/>
      <c r="AL26" s="20">
        <f t="shared" si="13"/>
        <v>5302.599999998507</v>
      </c>
      <c r="AN26" s="4"/>
    </row>
    <row r="27" spans="1:40" ht="21.75" customHeight="1">
      <c r="A27" s="6">
        <v>21</v>
      </c>
      <c r="B27" s="21">
        <v>7</v>
      </c>
      <c r="C27" s="28">
        <v>34</v>
      </c>
      <c r="D27" s="31" t="s">
        <v>71</v>
      </c>
      <c r="E27" s="24" t="s">
        <v>72</v>
      </c>
      <c r="F27" s="29" t="s">
        <v>14</v>
      </c>
      <c r="G27" s="30" t="s">
        <v>111</v>
      </c>
      <c r="H27" s="30">
        <v>1952</v>
      </c>
      <c r="I27" s="30" t="s">
        <v>16</v>
      </c>
      <c r="J27" s="17" t="s">
        <v>128</v>
      </c>
      <c r="K27" s="17" t="s">
        <v>128</v>
      </c>
      <c r="L27" s="18" t="s">
        <v>128</v>
      </c>
      <c r="M27" s="8">
        <f>'[1]KMU1'!D28</f>
        <v>0.5704263888888889</v>
      </c>
      <c r="N27" s="8">
        <f>'[1]KMU1'!H28</f>
        <v>0.570610462962963</v>
      </c>
      <c r="O27" s="14">
        <f t="shared" si="0"/>
        <v>0.00018407407407416976</v>
      </c>
      <c r="P27" s="9">
        <f t="shared" si="1"/>
        <v>1.046296296305864E-05</v>
      </c>
      <c r="Q27" s="10">
        <f t="shared" si="2"/>
        <v>90.40000000082665</v>
      </c>
      <c r="R27" s="8">
        <f>'[1]KMU2'!D28</f>
        <v>0.5706794444444444</v>
      </c>
      <c r="S27" s="8">
        <f>'[1]KMU2'!H28</f>
        <v>0.5708329629629629</v>
      </c>
      <c r="T27" s="14">
        <f t="shared" si="3"/>
        <v>0.00015351851851852505</v>
      </c>
      <c r="U27" s="9">
        <f t="shared" si="4"/>
        <v>2.009259259258607E-05</v>
      </c>
      <c r="V27" s="10">
        <f t="shared" si="5"/>
        <v>173.59999999994363</v>
      </c>
      <c r="W27" s="16">
        <f>'[1]final_okruh'!I28</f>
        <v>0.0013577662037036475</v>
      </c>
      <c r="X27" s="16">
        <f>'[1]final_okruh'!L28</f>
        <v>4.4895833333225E-05</v>
      </c>
      <c r="Y27" s="15">
        <f>'[1]final_okruh'!M28</f>
        <v>1.0335648148229737E-05</v>
      </c>
      <c r="Z27" s="10">
        <f t="shared" si="14"/>
        <v>477.1999999997689</v>
      </c>
      <c r="AA27" s="8">
        <f>'[1]KMU3'!D28</f>
        <v>0.7166640162037037</v>
      </c>
      <c r="AB27" s="8">
        <f>'[1]KMU3'!H28</f>
        <v>0.716838587962963</v>
      </c>
      <c r="AC27" s="14">
        <f t="shared" si="7"/>
        <v>0.00017457175925927881</v>
      </c>
      <c r="AD27" s="9">
        <f t="shared" si="8"/>
        <v>9.60648148167696E-07</v>
      </c>
      <c r="AE27" s="19">
        <f t="shared" si="9"/>
        <v>8.300000000168893</v>
      </c>
      <c r="AF27" s="8">
        <f>'[1]KMU4'!D28</f>
        <v>0.7171274189814815</v>
      </c>
      <c r="AG27" s="8">
        <f>'[1]KMU4'!H28</f>
        <v>0.7172953125</v>
      </c>
      <c r="AH27" s="14">
        <f t="shared" si="10"/>
        <v>0.00016789351851853596</v>
      </c>
      <c r="AI27" s="9">
        <f t="shared" si="11"/>
        <v>5.717592592575162E-06</v>
      </c>
      <c r="AJ27" s="19">
        <f t="shared" si="12"/>
        <v>49.3999999998494</v>
      </c>
      <c r="AK27" s="19"/>
      <c r="AL27" s="20">
        <f t="shared" si="13"/>
        <v>798.9000000005574</v>
      </c>
      <c r="AN27" s="4"/>
    </row>
    <row r="28" spans="1:40" ht="21.75" customHeight="1">
      <c r="A28" s="7">
        <v>22</v>
      </c>
      <c r="B28" s="21">
        <v>9</v>
      </c>
      <c r="C28" s="28">
        <v>35</v>
      </c>
      <c r="D28" s="99" t="s">
        <v>73</v>
      </c>
      <c r="E28" s="36" t="s">
        <v>74</v>
      </c>
      <c r="F28" s="30" t="s">
        <v>14</v>
      </c>
      <c r="G28" s="25" t="s">
        <v>112</v>
      </c>
      <c r="H28" s="25">
        <v>1954</v>
      </c>
      <c r="I28" s="30" t="s">
        <v>16</v>
      </c>
      <c r="J28" s="17" t="s">
        <v>128</v>
      </c>
      <c r="K28" s="17" t="s">
        <v>128</v>
      </c>
      <c r="L28" s="18" t="s">
        <v>128</v>
      </c>
      <c r="M28" s="8">
        <f>'[1]KMU1'!D29</f>
        <v>0.5711616435185185</v>
      </c>
      <c r="N28" s="8">
        <f>'[1]KMU1'!H29</f>
        <v>0.5713379166666667</v>
      </c>
      <c r="O28" s="14">
        <f t="shared" si="0"/>
        <v>0.00017627314814816497</v>
      </c>
      <c r="P28" s="9">
        <f t="shared" si="1"/>
        <v>2.662037037053853E-06</v>
      </c>
      <c r="Q28" s="10">
        <f t="shared" si="2"/>
        <v>23.000000000145292</v>
      </c>
      <c r="R28" s="8">
        <f>'[1]KMU2'!D29</f>
        <v>0.5714464351851852</v>
      </c>
      <c r="S28" s="8">
        <f>'[1]KMU2'!H29</f>
        <v>0.5716405439814815</v>
      </c>
      <c r="T28" s="14">
        <f t="shared" si="3"/>
        <v>0.0001941087962962218</v>
      </c>
      <c r="U28" s="9">
        <f t="shared" si="4"/>
        <v>2.049768518511068E-05</v>
      </c>
      <c r="V28" s="10">
        <f t="shared" si="5"/>
        <v>177.09999999935627</v>
      </c>
      <c r="W28" s="16">
        <f>'[1]final_okruh'!I29</f>
        <v>0.0014275694444444431</v>
      </c>
      <c r="X28" s="16">
        <f>'[1]final_okruh'!L29</f>
        <v>4.019675925925892E-05</v>
      </c>
      <c r="Y28" s="15">
        <f>'[1]final_okruh'!M29</f>
        <v>3.498842592586371E-05</v>
      </c>
      <c r="Z28" s="10">
        <f t="shared" si="14"/>
        <v>649.5999999994594</v>
      </c>
      <c r="AA28" s="8">
        <f>'[1]KMU3'!D29</f>
        <v>0.7147860069444444</v>
      </c>
      <c r="AB28" s="8">
        <f>'[1]KMU3'!H29</f>
        <v>0.7149665393518518</v>
      </c>
      <c r="AC28" s="14">
        <f t="shared" si="7"/>
        <v>0.00018053240740745213</v>
      </c>
      <c r="AD28" s="9">
        <f t="shared" si="8"/>
        <v>6.921296296341016E-06</v>
      </c>
      <c r="AE28" s="19">
        <f t="shared" si="9"/>
        <v>59.800000000386376</v>
      </c>
      <c r="AF28" s="8">
        <f>'[1]KMU4'!D29</f>
        <v>0.7153188425925926</v>
      </c>
      <c r="AG28" s="8">
        <f>'[1]KMU4'!H29</f>
        <v>0.7154922800925926</v>
      </c>
      <c r="AH28" s="14">
        <f t="shared" si="10"/>
        <v>0.00017343749999998437</v>
      </c>
      <c r="AI28" s="9">
        <f t="shared" si="11"/>
        <v>1.7361111112674968E-07</v>
      </c>
      <c r="AJ28" s="19">
        <f t="shared" si="12"/>
        <v>1.5000000001351173</v>
      </c>
      <c r="AK28" s="19"/>
      <c r="AL28" s="20">
        <f t="shared" si="13"/>
        <v>910.9999999994825</v>
      </c>
      <c r="AN28" s="4"/>
    </row>
    <row r="29" spans="1:40" ht="21.75" customHeight="1">
      <c r="A29" s="7">
        <v>24</v>
      </c>
      <c r="B29" s="21">
        <v>4</v>
      </c>
      <c r="C29" s="28">
        <v>36</v>
      </c>
      <c r="D29" s="35" t="s">
        <v>75</v>
      </c>
      <c r="E29" s="23" t="s">
        <v>76</v>
      </c>
      <c r="F29" s="29" t="s">
        <v>14</v>
      </c>
      <c r="G29" s="26" t="s">
        <v>113</v>
      </c>
      <c r="H29" s="26">
        <v>1960</v>
      </c>
      <c r="I29" s="30" t="s">
        <v>16</v>
      </c>
      <c r="J29" s="17" t="s">
        <v>128</v>
      </c>
      <c r="K29" s="17" t="s">
        <v>128</v>
      </c>
      <c r="L29" s="18" t="s">
        <v>128</v>
      </c>
      <c r="M29" s="8">
        <f>'[1]KMU1'!D30</f>
        <v>0.5717701967592593</v>
      </c>
      <c r="N29" s="8">
        <f>'[1]KMU1'!H30</f>
        <v>0.5719505787037037</v>
      </c>
      <c r="O29" s="14">
        <f t="shared" si="0"/>
        <v>0.00018038194444436328</v>
      </c>
      <c r="P29" s="9">
        <f t="shared" si="1"/>
        <v>6.770833333252167E-06</v>
      </c>
      <c r="Q29" s="10">
        <f t="shared" si="2"/>
        <v>58.49999999929872</v>
      </c>
      <c r="R29" s="8">
        <f>'[1]KMU2'!D30</f>
        <v>0.572104837962963</v>
      </c>
      <c r="S29" s="8">
        <f>'[1]KMU2'!H30</f>
        <v>0.5722812268518519</v>
      </c>
      <c r="T29" s="14">
        <f t="shared" si="3"/>
        <v>0.00017638888888893423</v>
      </c>
      <c r="U29" s="9">
        <f t="shared" si="4"/>
        <v>2.7777777778231077E-06</v>
      </c>
      <c r="V29" s="10">
        <f t="shared" si="5"/>
        <v>24.00000000039165</v>
      </c>
      <c r="W29" s="16">
        <f>'[1]final_okruh'!I30</f>
        <v>0.0013102199074074283</v>
      </c>
      <c r="X29" s="16">
        <f>'[1]final_okruh'!L30</f>
        <v>7.534722222257706E-06</v>
      </c>
      <c r="Y29" s="15">
        <f>'[1]final_okruh'!M30</f>
        <v>1.8356481481518472E-05</v>
      </c>
      <c r="Z29" s="10">
        <f t="shared" si="14"/>
        <v>223.70000000062618</v>
      </c>
      <c r="AA29" s="8">
        <f>'[1]KMU3'!D30</f>
        <v>0.7153568981481482</v>
      </c>
      <c r="AB29" s="8">
        <f>'[1]KMU3'!H30</f>
        <v>0.7155291319444445</v>
      </c>
      <c r="AC29" s="14">
        <f t="shared" si="7"/>
        <v>0.00017223379629627278</v>
      </c>
      <c r="AD29" s="9">
        <f t="shared" si="8"/>
        <v>1.377314814838339E-06</v>
      </c>
      <c r="AE29" s="19">
        <f t="shared" si="9"/>
        <v>11.90000000020325</v>
      </c>
      <c r="AF29" s="8">
        <f>'[1]KMU4'!D30</f>
        <v>0.7158449074074075</v>
      </c>
      <c r="AG29" s="8">
        <f>'[1]KMU4'!H30</f>
        <v>0.7160307175925925</v>
      </c>
      <c r="AH29" s="14">
        <f t="shared" si="10"/>
        <v>0.00018581018518504244</v>
      </c>
      <c r="AI29" s="9">
        <f t="shared" si="11"/>
        <v>1.2199074073931325E-05</v>
      </c>
      <c r="AJ29" s="19">
        <f t="shared" si="12"/>
        <v>105.39999999876665</v>
      </c>
      <c r="AK29" s="19"/>
      <c r="AL29" s="20">
        <f t="shared" si="13"/>
        <v>423.49999999928644</v>
      </c>
      <c r="AN29" s="4"/>
    </row>
    <row r="30" spans="2:38" ht="21.75" customHeight="1">
      <c r="B30" s="21">
        <v>8</v>
      </c>
      <c r="C30" s="28">
        <v>37</v>
      </c>
      <c r="D30" s="31" t="s">
        <v>77</v>
      </c>
      <c r="E30" s="24" t="s">
        <v>78</v>
      </c>
      <c r="F30" s="29" t="s">
        <v>13</v>
      </c>
      <c r="G30" s="30" t="s">
        <v>88</v>
      </c>
      <c r="H30" s="30">
        <v>1960</v>
      </c>
      <c r="I30" s="30" t="s">
        <v>16</v>
      </c>
      <c r="J30" s="17" t="s">
        <v>128</v>
      </c>
      <c r="K30" s="17" t="s">
        <v>128</v>
      </c>
      <c r="L30" s="18" t="s">
        <v>128</v>
      </c>
      <c r="M30" s="8">
        <f>'[1]KMU1'!D31</f>
        <v>0.5724094444444444</v>
      </c>
      <c r="N30" s="8">
        <f>'[1]KMU1'!H31</f>
        <v>0.5726080671296296</v>
      </c>
      <c r="O30" s="14">
        <f t="shared" si="0"/>
        <v>0.00019862268518522352</v>
      </c>
      <c r="P30" s="9">
        <f t="shared" si="1"/>
        <v>2.5011574074112406E-05</v>
      </c>
      <c r="Q30" s="10">
        <f t="shared" si="2"/>
        <v>216.1000000003312</v>
      </c>
      <c r="R30" s="8">
        <f>'[1]KMU2'!D31</f>
        <v>0.572795949074074</v>
      </c>
      <c r="S30" s="8">
        <f>'[1]KMU2'!H31</f>
        <v>0.5729640740740741</v>
      </c>
      <c r="T30" s="14">
        <f t="shared" si="3"/>
        <v>0.00016812500000007446</v>
      </c>
      <c r="U30" s="9">
        <f t="shared" si="4"/>
        <v>5.486111111036653E-06</v>
      </c>
      <c r="V30" s="10">
        <f t="shared" si="5"/>
        <v>47.39999999935668</v>
      </c>
      <c r="W30" s="16">
        <f>'[1]final_okruh'!I31</f>
        <v>0.0013120254629629402</v>
      </c>
      <c r="X30" s="16">
        <f>'[1]final_okruh'!L31</f>
        <v>2.3391203703648777E-05</v>
      </c>
      <c r="Y30" s="15">
        <f>'[1]final_okruh'!M31</f>
        <v>2.241898148158672E-05</v>
      </c>
      <c r="Z30" s="10">
        <f t="shared" si="14"/>
        <v>395.8000000004347</v>
      </c>
      <c r="AA30" s="8">
        <f>'[1]KMU3'!D31</f>
        <v>0.7116949421296296</v>
      </c>
      <c r="AB30" s="8">
        <f>'[1]KMU3'!H31</f>
        <v>0.7118631944444445</v>
      </c>
      <c r="AC30" s="14">
        <f t="shared" si="7"/>
        <v>0.00016825231481487624</v>
      </c>
      <c r="AD30" s="9">
        <f t="shared" si="8"/>
        <v>5.358796296234882E-06</v>
      </c>
      <c r="AE30" s="19">
        <f t="shared" si="9"/>
        <v>46.29999999946938</v>
      </c>
      <c r="AF30" s="8">
        <f>'[1]KMU4'!D31</f>
        <v>0.7122655671296297</v>
      </c>
      <c r="AG30" s="8">
        <f>'[1]KMU4'!H31</f>
        <v>0.7124195949074075</v>
      </c>
      <c r="AH30" s="14">
        <f t="shared" si="10"/>
        <v>0.00015402777777773213</v>
      </c>
      <c r="AI30" s="9">
        <f t="shared" si="11"/>
        <v>1.9583333333378984E-05</v>
      </c>
      <c r="AJ30" s="19">
        <f t="shared" si="12"/>
        <v>169.20000000039443</v>
      </c>
      <c r="AK30" s="19"/>
      <c r="AL30" s="20">
        <f t="shared" si="13"/>
        <v>874.7999999999863</v>
      </c>
    </row>
    <row r="31" spans="2:38" ht="21.75" customHeight="1">
      <c r="B31" s="21">
        <v>14</v>
      </c>
      <c r="C31" s="28">
        <v>41</v>
      </c>
      <c r="D31" s="31" t="s">
        <v>79</v>
      </c>
      <c r="E31" s="24" t="s">
        <v>80</v>
      </c>
      <c r="F31" s="29" t="s">
        <v>13</v>
      </c>
      <c r="G31" s="30" t="s">
        <v>114</v>
      </c>
      <c r="H31" s="30">
        <v>1964</v>
      </c>
      <c r="I31" s="30" t="s">
        <v>16</v>
      </c>
      <c r="J31" s="17" t="s">
        <v>128</v>
      </c>
      <c r="K31" s="17" t="s">
        <v>128</v>
      </c>
      <c r="L31" s="18" t="s">
        <v>128</v>
      </c>
      <c r="M31" s="8">
        <f>'[1]KMU1'!D32</f>
        <v>0.5730268402777777</v>
      </c>
      <c r="N31" s="8">
        <f>'[1]KMU1'!H32</f>
        <v>0.5731439930555555</v>
      </c>
      <c r="O31" s="14">
        <f t="shared" si="0"/>
        <v>0.00011715277777779587</v>
      </c>
      <c r="P31" s="9">
        <f t="shared" si="1"/>
        <v>5.645833333331525E-05</v>
      </c>
      <c r="Q31" s="10">
        <f t="shared" si="2"/>
        <v>487.79999999984375</v>
      </c>
      <c r="R31" s="8">
        <f>'[1]KMU2'!D32</f>
        <v>0.573268900462963</v>
      </c>
      <c r="S31" s="8">
        <f>'[1]KMU2'!H32</f>
        <v>0.5733786111111111</v>
      </c>
      <c r="T31" s="14">
        <f t="shared" si="3"/>
        <v>0.00010971064814813136</v>
      </c>
      <c r="U31" s="9">
        <f t="shared" si="4"/>
        <v>6.390046296297976E-05</v>
      </c>
      <c r="V31" s="10">
        <f t="shared" si="5"/>
        <v>552.1000000001451</v>
      </c>
      <c r="W31" s="16">
        <f>'[1]final_okruh'!I32</f>
        <v>0.0009771180555555592</v>
      </c>
      <c r="X31" s="16">
        <f>'[1]final_okruh'!L32</f>
        <v>6.8518518517857174E-06</v>
      </c>
      <c r="Y31" s="15">
        <f>'[1]final_okruh'!M32</f>
        <v>1.2638888888916178E-05</v>
      </c>
      <c r="Z31" s="10">
        <f t="shared" si="14"/>
        <v>168.39999999966437</v>
      </c>
      <c r="AA31" s="8">
        <f>'[1]KMU3'!D32</f>
        <v>0.7119513310185185</v>
      </c>
      <c r="AB31" s="8">
        <f>'[1]KMU3'!H32</f>
        <v>0.7121344791666666</v>
      </c>
      <c r="AC31" s="14">
        <f t="shared" si="7"/>
        <v>0.00018314814814812674</v>
      </c>
      <c r="AD31" s="9">
        <f t="shared" si="8"/>
        <v>9.537037037015626E-06</v>
      </c>
      <c r="AE31" s="19">
        <f t="shared" si="9"/>
        <v>82.39999999981501</v>
      </c>
      <c r="AF31" s="8">
        <f>'[1]KMU4'!D32</f>
        <v>0.7124129398148148</v>
      </c>
      <c r="AG31" s="8">
        <f>'[1]KMU4'!H32</f>
        <v>0.7125982175925926</v>
      </c>
      <c r="AH31" s="14">
        <f t="shared" si="10"/>
        <v>0.00018527777777777032</v>
      </c>
      <c r="AI31" s="9">
        <f t="shared" si="11"/>
        <v>1.1666666666659207E-05</v>
      </c>
      <c r="AJ31" s="19">
        <f t="shared" si="12"/>
        <v>100.79999999993555</v>
      </c>
      <c r="AK31" s="19"/>
      <c r="AL31" s="20">
        <f t="shared" si="13"/>
        <v>1391.4999999994038</v>
      </c>
    </row>
    <row r="32" spans="2:38" ht="21.75" customHeight="1">
      <c r="B32" s="21">
        <v>23</v>
      </c>
      <c r="C32" s="28">
        <v>43</v>
      </c>
      <c r="D32" s="34" t="s">
        <v>81</v>
      </c>
      <c r="E32" s="34" t="s">
        <v>82</v>
      </c>
      <c r="F32" s="29" t="s">
        <v>14</v>
      </c>
      <c r="G32" s="29" t="s">
        <v>115</v>
      </c>
      <c r="H32" s="29">
        <v>1967</v>
      </c>
      <c r="I32" s="30" t="s">
        <v>16</v>
      </c>
      <c r="J32" s="17" t="s">
        <v>128</v>
      </c>
      <c r="K32" s="17" t="s">
        <v>128</v>
      </c>
      <c r="L32" s="18" t="s">
        <v>128</v>
      </c>
      <c r="M32" s="8">
        <f>'[1]KMU1'!D33</f>
        <v>0.573750150462963</v>
      </c>
      <c r="N32" s="8">
        <f>'[1]KMU1'!H33</f>
        <v>0.5739269097222223</v>
      </c>
      <c r="O32" s="14">
        <f t="shared" si="0"/>
        <v>0.00017675925925930702</v>
      </c>
      <c r="P32" s="9">
        <f t="shared" si="1"/>
        <v>3.1481481481959045E-06</v>
      </c>
      <c r="Q32" s="10">
        <f t="shared" si="2"/>
        <v>27.200000000412615</v>
      </c>
      <c r="R32" s="8">
        <f>'[1]KMU2'!D33</f>
        <v>0.5739581018518519</v>
      </c>
      <c r="S32" s="8">
        <f>'[1]KMU2'!H33</f>
        <v>0.5741234953703703</v>
      </c>
      <c r="T32" s="14">
        <f t="shared" si="3"/>
        <v>0.00016539351851840856</v>
      </c>
      <c r="U32" s="9">
        <f t="shared" si="4"/>
        <v>8.217592592702562E-06</v>
      </c>
      <c r="V32" s="10">
        <f t="shared" si="5"/>
        <v>71.00000000095014</v>
      </c>
      <c r="W32" s="16"/>
      <c r="X32" s="16"/>
      <c r="Y32" s="15"/>
      <c r="Z32" s="10">
        <v>6084</v>
      </c>
      <c r="AA32" s="8">
        <f>'[1]KMU3'!D33</f>
        <v>0.7230974074074074</v>
      </c>
      <c r="AB32" s="8">
        <f>'[1]KMU3'!H33</f>
        <v>0.7232664583333334</v>
      </c>
      <c r="AC32" s="14">
        <f t="shared" si="7"/>
        <v>0.00016905092592600646</v>
      </c>
      <c r="AD32" s="9">
        <f t="shared" si="8"/>
        <v>4.560185185104661E-06</v>
      </c>
      <c r="AE32" s="19">
        <f t="shared" si="9"/>
        <v>39.39999999930427</v>
      </c>
      <c r="AF32" s="8">
        <f>'[1]KMU4'!D33</f>
        <v>0.7235220023148149</v>
      </c>
      <c r="AG32" s="8">
        <f>'[1]KMU4'!H33</f>
        <v>0.7236942476851852</v>
      </c>
      <c r="AH32" s="14">
        <f t="shared" si="10"/>
        <v>0.0001722453703703053</v>
      </c>
      <c r="AI32" s="9">
        <f t="shared" si="11"/>
        <v>1.3657407408058226E-06</v>
      </c>
      <c r="AJ32" s="19">
        <f t="shared" si="12"/>
        <v>11.800000000562306</v>
      </c>
      <c r="AK32" s="19"/>
      <c r="AL32" s="20">
        <f t="shared" si="13"/>
        <v>6233.400000001229</v>
      </c>
    </row>
    <row r="33" spans="2:38" ht="21.75" customHeight="1" thickBot="1">
      <c r="B33" s="21">
        <v>16</v>
      </c>
      <c r="C33" s="37">
        <v>44</v>
      </c>
      <c r="D33" s="65" t="s">
        <v>119</v>
      </c>
      <c r="E33" s="65" t="s">
        <v>120</v>
      </c>
      <c r="F33" s="39" t="s">
        <v>14</v>
      </c>
      <c r="G33" s="38" t="s">
        <v>116</v>
      </c>
      <c r="H33" s="38">
        <v>1967</v>
      </c>
      <c r="I33" s="39" t="s">
        <v>16</v>
      </c>
      <c r="J33" s="40" t="s">
        <v>128</v>
      </c>
      <c r="K33" s="40" t="s">
        <v>128</v>
      </c>
      <c r="L33" s="41" t="s">
        <v>128</v>
      </c>
      <c r="M33" s="42">
        <f>'[1]KMU1'!D34</f>
        <v>0.5743444560185186</v>
      </c>
      <c r="N33" s="42">
        <f>'[1]KMU1'!H34</f>
        <v>0.5745360300925926</v>
      </c>
      <c r="O33" s="43">
        <f t="shared" si="0"/>
        <v>0.00019157407407399685</v>
      </c>
      <c r="P33" s="44">
        <f t="shared" si="1"/>
        <v>1.796296296288573E-05</v>
      </c>
      <c r="Q33" s="45">
        <f t="shared" si="2"/>
        <v>155.1999999993327</v>
      </c>
      <c r="R33" s="42">
        <f>'[1]KMU2'!D34</f>
        <v>0.5745748379629629</v>
      </c>
      <c r="S33" s="42">
        <f>'[1]KMU2'!H34</f>
        <v>0.574808425925926</v>
      </c>
      <c r="T33" s="43">
        <f t="shared" si="3"/>
        <v>0.0002335879629630222</v>
      </c>
      <c r="U33" s="44">
        <f t="shared" si="4"/>
        <v>5.997685185191108E-05</v>
      </c>
      <c r="V33" s="45">
        <f t="shared" si="5"/>
        <v>518.2000000005117</v>
      </c>
      <c r="W33" s="46">
        <f>'[1]final_okruh'!I34</f>
        <v>0.0012115277777777766</v>
      </c>
      <c r="X33" s="46">
        <f>'[1]final_okruh'!L34</f>
        <v>6.712962962962532E-05</v>
      </c>
      <c r="Y33" s="47">
        <f>'[1]final_okruh'!M34</f>
        <v>1.4652777777790504E-05</v>
      </c>
      <c r="Z33" s="45">
        <f aca="true" t="shared" si="15" ref="Z33:Z39">((X33+Y33)*8640000)</f>
        <v>706.6000000000727</v>
      </c>
      <c r="AA33" s="42">
        <f>'[1]KMU3'!D34</f>
        <v>0.7135718981481481</v>
      </c>
      <c r="AB33" s="42">
        <f>'[1]KMU3'!H34</f>
        <v>0.7137725578703703</v>
      </c>
      <c r="AC33" s="43">
        <f t="shared" si="7"/>
        <v>0.00020065972222216288</v>
      </c>
      <c r="AD33" s="44">
        <f t="shared" si="8"/>
        <v>2.7048611111051766E-05</v>
      </c>
      <c r="AE33" s="48">
        <f t="shared" si="9"/>
        <v>233.69999999948726</v>
      </c>
      <c r="AF33" s="42">
        <f>'[1]KMU4'!D34</f>
        <v>0.7140037962962963</v>
      </c>
      <c r="AG33" s="42">
        <f>'[1]KMU4'!H34</f>
        <v>0.7141804629629629</v>
      </c>
      <c r="AH33" s="43">
        <f t="shared" si="10"/>
        <v>0.0001766666666666028</v>
      </c>
      <c r="AI33" s="44">
        <f t="shared" si="11"/>
        <v>3.055555555491683E-06</v>
      </c>
      <c r="AJ33" s="48">
        <f t="shared" si="12"/>
        <v>26.39999999944814</v>
      </c>
      <c r="AK33" s="48"/>
      <c r="AL33" s="49">
        <f t="shared" si="13"/>
        <v>1640.0999999988526</v>
      </c>
    </row>
    <row r="34" spans="2:38" ht="21.75" customHeight="1" thickTop="1">
      <c r="B34" s="50">
        <v>3</v>
      </c>
      <c r="C34" s="51">
        <v>51</v>
      </c>
      <c r="D34" s="100" t="s">
        <v>47</v>
      </c>
      <c r="E34" s="52" t="s">
        <v>48</v>
      </c>
      <c r="F34" s="53" t="s">
        <v>14</v>
      </c>
      <c r="G34" s="54" t="s">
        <v>96</v>
      </c>
      <c r="H34" s="54">
        <v>1961</v>
      </c>
      <c r="I34" s="53" t="s">
        <v>122</v>
      </c>
      <c r="J34" s="55" t="s">
        <v>128</v>
      </c>
      <c r="K34" s="55"/>
      <c r="L34" s="56"/>
      <c r="M34" s="57">
        <f>'[1]KMU1'!D13</f>
        <v>0.5573933796296296</v>
      </c>
      <c r="N34" s="57">
        <f>'[1]KMU1'!H13</f>
        <v>0.5575748032407407</v>
      </c>
      <c r="O34" s="58">
        <f t="shared" si="0"/>
        <v>0.00018142361111106453</v>
      </c>
      <c r="P34" s="59">
        <f t="shared" si="1"/>
        <v>7.812499999953413E-06</v>
      </c>
      <c r="Q34" s="60">
        <f t="shared" si="2"/>
        <v>67.49999999959749</v>
      </c>
      <c r="R34" s="57">
        <f>'[1]KMU2'!D13</f>
        <v>0.557895775462963</v>
      </c>
      <c r="S34" s="57">
        <f>'[1]KMU2'!H13</f>
        <v>0.5580748032407408</v>
      </c>
      <c r="T34" s="58">
        <f t="shared" si="3"/>
        <v>0.0001790277777777849</v>
      </c>
      <c r="U34" s="59">
        <f t="shared" si="4"/>
        <v>5.416666666673773E-06</v>
      </c>
      <c r="V34" s="61">
        <f t="shared" si="5"/>
        <v>46.8000000000614</v>
      </c>
      <c r="W34" s="62">
        <f>'[1]final_okruh'!I13</f>
        <v>0.00161471064814811</v>
      </c>
      <c r="X34" s="62">
        <f>'[1]final_okruh'!L13</f>
        <v>5.864583333337059E-05</v>
      </c>
      <c r="Y34" s="63">
        <f>'[1]final_okruh'!M13</f>
        <v>4.486111111123847E-05</v>
      </c>
      <c r="Z34" s="61">
        <f t="shared" si="15"/>
        <v>894.3000000014223</v>
      </c>
      <c r="AA34" s="57">
        <f>'[1]KMU3'!D13</f>
        <v>0.7109907986111111</v>
      </c>
      <c r="AB34" s="57">
        <f>'[1]KMU3'!H13</f>
        <v>0.7111632060185185</v>
      </c>
      <c r="AC34" s="58">
        <f t="shared" si="7"/>
        <v>0.00017240740740731564</v>
      </c>
      <c r="AD34" s="59">
        <f t="shared" si="8"/>
        <v>1.2037037037954796E-06</v>
      </c>
      <c r="AE34" s="60">
        <f t="shared" si="9"/>
        <v>10.400000000792943</v>
      </c>
      <c r="AF34" s="57">
        <f>'[1]KMU4'!D13</f>
        <v>0.7114617129629629</v>
      </c>
      <c r="AG34" s="57">
        <f>'[1]KMU4'!H13</f>
        <v>0.7116449537037037</v>
      </c>
      <c r="AH34" s="58">
        <f t="shared" si="10"/>
        <v>0.00018324074074083097</v>
      </c>
      <c r="AI34" s="59">
        <f t="shared" si="11"/>
        <v>9.629629629719847E-06</v>
      </c>
      <c r="AJ34" s="60">
        <f t="shared" si="12"/>
        <v>83.20000000077948</v>
      </c>
      <c r="AK34" s="60"/>
      <c r="AL34" s="64">
        <f t="shared" si="13"/>
        <v>1102.2000000026537</v>
      </c>
    </row>
    <row r="35" spans="2:38" ht="21.75" customHeight="1">
      <c r="B35" s="21">
        <v>1</v>
      </c>
      <c r="C35" s="28">
        <v>53</v>
      </c>
      <c r="D35" s="34" t="s">
        <v>49</v>
      </c>
      <c r="E35" s="34"/>
      <c r="F35" s="30" t="s">
        <v>14</v>
      </c>
      <c r="G35" s="29" t="s">
        <v>97</v>
      </c>
      <c r="H35" s="29">
        <v>1948</v>
      </c>
      <c r="I35" s="30" t="s">
        <v>122</v>
      </c>
      <c r="J35" s="17" t="s">
        <v>128</v>
      </c>
      <c r="K35" s="17"/>
      <c r="L35" s="18"/>
      <c r="M35" s="8">
        <f>'[1]KMU1'!D14</f>
        <v>0.5579888310185185</v>
      </c>
      <c r="N35" s="8">
        <f>'[1]KMU1'!H14</f>
        <v>0.5581720023148148</v>
      </c>
      <c r="O35" s="14">
        <f t="shared" si="0"/>
        <v>0.0001831712962963028</v>
      </c>
      <c r="P35" s="9">
        <f t="shared" si="1"/>
        <v>9.560185185191681E-06</v>
      </c>
      <c r="Q35" s="19">
        <f t="shared" si="2"/>
        <v>82.60000000005613</v>
      </c>
      <c r="R35" s="8">
        <f>'[1]KMU2'!D14</f>
        <v>0.5582411689814815</v>
      </c>
      <c r="S35" s="8">
        <f>'[1]KMU2'!H14</f>
        <v>0.5584227430555556</v>
      </c>
      <c r="T35" s="14">
        <f t="shared" si="3"/>
        <v>0.00018157407407415338</v>
      </c>
      <c r="U35" s="9">
        <f t="shared" si="4"/>
        <v>7.962962963042262E-06</v>
      </c>
      <c r="V35" s="10">
        <f t="shared" si="5"/>
        <v>68.80000000068515</v>
      </c>
      <c r="W35" s="16">
        <f>'[1]final_okruh'!I14</f>
        <v>0.001392662037037029</v>
      </c>
      <c r="X35" s="16">
        <f>'[1]final_okruh'!L14</f>
        <v>9.629629629581693E-06</v>
      </c>
      <c r="Y35" s="15">
        <f>'[1]final_okruh'!M14</f>
        <v>1.280092592592652E-05</v>
      </c>
      <c r="Z35" s="10">
        <f t="shared" si="15"/>
        <v>193.79999999959097</v>
      </c>
      <c r="AA35" s="8">
        <f>'[1]KMU3'!D14</f>
        <v>0.7144551041666667</v>
      </c>
      <c r="AB35" s="8">
        <f>'[1]KMU3'!H14</f>
        <v>0.714632962962963</v>
      </c>
      <c r="AC35" s="14">
        <f t="shared" si="7"/>
        <v>0.00017785879629628187</v>
      </c>
      <c r="AD35" s="9">
        <f t="shared" si="8"/>
        <v>4.247685185170756E-06</v>
      </c>
      <c r="AE35" s="19">
        <f t="shared" si="9"/>
        <v>36.69999999987533</v>
      </c>
      <c r="AF35" s="8">
        <f>'[1]KMU4'!D14</f>
        <v>0.7150527893518519</v>
      </c>
      <c r="AG35" s="8">
        <f>'[1]KMU4'!H14</f>
        <v>0.7152382175925927</v>
      </c>
      <c r="AH35" s="14">
        <f t="shared" si="10"/>
        <v>0.00018542824074074815</v>
      </c>
      <c r="AI35" s="9">
        <f t="shared" si="11"/>
        <v>1.1817129629637034E-05</v>
      </c>
      <c r="AJ35" s="19">
        <f t="shared" si="12"/>
        <v>102.10000000006397</v>
      </c>
      <c r="AK35" s="19"/>
      <c r="AL35" s="20">
        <f t="shared" si="13"/>
        <v>484.00000000027154</v>
      </c>
    </row>
    <row r="36" spans="2:38" ht="21.75" customHeight="1">
      <c r="B36" s="21">
        <v>2</v>
      </c>
      <c r="C36" s="28">
        <v>54</v>
      </c>
      <c r="D36" s="31" t="s">
        <v>50</v>
      </c>
      <c r="E36" s="24"/>
      <c r="F36" s="30" t="s">
        <v>14</v>
      </c>
      <c r="G36" s="30" t="s">
        <v>98</v>
      </c>
      <c r="H36" s="30">
        <v>1962</v>
      </c>
      <c r="I36" s="30" t="s">
        <v>122</v>
      </c>
      <c r="J36" s="17" t="s">
        <v>128</v>
      </c>
      <c r="K36" s="17" t="s">
        <v>128</v>
      </c>
      <c r="L36" s="18" t="s">
        <v>128</v>
      </c>
      <c r="M36" s="8">
        <f>'[1]KMU1'!D15</f>
        <v>0.5586310416666667</v>
      </c>
      <c r="N36" s="8">
        <f>'[1]KMU1'!H15</f>
        <v>0.5588067592592593</v>
      </c>
      <c r="O36" s="14">
        <f t="shared" si="0"/>
        <v>0.00017571759259260578</v>
      </c>
      <c r="P36" s="9">
        <f t="shared" si="1"/>
        <v>2.106481481494658E-06</v>
      </c>
      <c r="Q36" s="19">
        <f t="shared" si="2"/>
        <v>18.200000000113846</v>
      </c>
      <c r="R36" s="8">
        <f>'[1]KMU2'!D15</f>
        <v>0.558863900462963</v>
      </c>
      <c r="S36" s="8">
        <f>'[1]KMU2'!H15</f>
        <v>0.5590602662037037</v>
      </c>
      <c r="T36" s="14">
        <f t="shared" si="3"/>
        <v>0.00019636574074077817</v>
      </c>
      <c r="U36" s="9">
        <f t="shared" si="4"/>
        <v>2.2754629629667054E-05</v>
      </c>
      <c r="V36" s="10">
        <f t="shared" si="5"/>
        <v>196.60000000032335</v>
      </c>
      <c r="W36" s="16">
        <f>'[1]final_okruh'!I15</f>
        <v>0.0019515740740740917</v>
      </c>
      <c r="X36" s="16">
        <f>'[1]final_okruh'!L15</f>
        <v>7.326388888895252E-06</v>
      </c>
      <c r="Y36" s="15">
        <f>'[1]final_okruh'!M15</f>
        <v>2.4618055555647445E-05</v>
      </c>
      <c r="Z36" s="10">
        <f t="shared" si="15"/>
        <v>276.0000000008489</v>
      </c>
      <c r="AA36" s="8">
        <f>'[1]KMU3'!D15</f>
        <v>0.740900173611111</v>
      </c>
      <c r="AB36" s="8">
        <f>'[1]KMU3'!H15</f>
        <v>0.7410651851851852</v>
      </c>
      <c r="AC36" s="14">
        <f t="shared" si="7"/>
        <v>0.00016501157407411426</v>
      </c>
      <c r="AD36" s="9">
        <f t="shared" si="8"/>
        <v>8.599537036996853E-06</v>
      </c>
      <c r="AE36" s="19">
        <f t="shared" si="9"/>
        <v>74.29999999965281</v>
      </c>
      <c r="AF36" s="8">
        <f>'[1]KMU4'!D15</f>
        <v>0.7413309837962964</v>
      </c>
      <c r="AG36" s="8">
        <f>'[1]KMU4'!H15</f>
        <v>0.7415149768518519</v>
      </c>
      <c r="AH36" s="14">
        <f t="shared" si="10"/>
        <v>0.00018399305555549805</v>
      </c>
      <c r="AI36" s="9">
        <f t="shared" si="11"/>
        <v>1.0381944444386935E-05</v>
      </c>
      <c r="AJ36" s="19">
        <f t="shared" si="12"/>
        <v>89.69999999950312</v>
      </c>
      <c r="AK36" s="19"/>
      <c r="AL36" s="20">
        <f t="shared" si="13"/>
        <v>654.8000000004421</v>
      </c>
    </row>
    <row r="37" spans="2:38" ht="21.75" customHeight="1">
      <c r="B37" s="21">
        <v>4</v>
      </c>
      <c r="C37" s="28">
        <v>58</v>
      </c>
      <c r="D37" s="65" t="s">
        <v>51</v>
      </c>
      <c r="E37" s="66"/>
      <c r="F37" s="39" t="s">
        <v>14</v>
      </c>
      <c r="G37" s="39" t="s">
        <v>99</v>
      </c>
      <c r="H37" s="39">
        <v>1956</v>
      </c>
      <c r="I37" s="39" t="s">
        <v>122</v>
      </c>
      <c r="J37" s="17"/>
      <c r="K37" s="17"/>
      <c r="L37" s="18"/>
      <c r="M37" s="8">
        <f>'[1]KMU1'!D16</f>
        <v>0.5594142476851852</v>
      </c>
      <c r="N37" s="8">
        <f>'[1]KMU1'!H16</f>
        <v>0.5595687152777779</v>
      </c>
      <c r="O37" s="14">
        <f t="shared" si="0"/>
        <v>0.0001544675925926331</v>
      </c>
      <c r="P37" s="9">
        <f t="shared" si="1"/>
        <v>1.914351851847802E-05</v>
      </c>
      <c r="Q37" s="19">
        <f t="shared" si="2"/>
        <v>165.3999999996501</v>
      </c>
      <c r="R37" s="8">
        <f>'[1]KMU2'!D16</f>
        <v>0.5597404398148148</v>
      </c>
      <c r="S37" s="8">
        <f>'[1]KMU2'!H16</f>
        <v>0.5599026736111111</v>
      </c>
      <c r="T37" s="14">
        <f t="shared" si="3"/>
        <v>0.0001622337962963183</v>
      </c>
      <c r="U37" s="9">
        <f t="shared" si="4"/>
        <v>1.1377314814792829E-05</v>
      </c>
      <c r="V37" s="10">
        <f t="shared" si="5"/>
        <v>98.29999999981004</v>
      </c>
      <c r="W37" s="16">
        <f>'[1]final_okruh'!I16</f>
        <v>0.0012533333333333285</v>
      </c>
      <c r="X37" s="16">
        <f>'[1]final_okruh'!L16</f>
        <v>9.417824074076098E-05</v>
      </c>
      <c r="Y37" s="15">
        <f>'[1]final_okruh'!M16</f>
        <v>7.593750000001176E-05</v>
      </c>
      <c r="Z37" s="10">
        <f t="shared" si="15"/>
        <v>1469.8000000002764</v>
      </c>
      <c r="AA37" s="8">
        <f>'[1]KMU3'!D16</f>
        <v>0.7156088194444444</v>
      </c>
      <c r="AB37" s="8">
        <f>'[1]KMU3'!H16</f>
        <v>0.7157674652777778</v>
      </c>
      <c r="AC37" s="14">
        <f t="shared" si="7"/>
        <v>0.00015864583333335958</v>
      </c>
      <c r="AD37" s="9">
        <f t="shared" si="8"/>
        <v>1.4965277777751542E-05</v>
      </c>
      <c r="AE37" s="19">
        <f t="shared" si="9"/>
        <v>129.29999999977332</v>
      </c>
      <c r="AF37" s="8">
        <f>'[1]KMU4'!D16</f>
        <v>0.7161184490740741</v>
      </c>
      <c r="AG37" s="8">
        <f>'[1]KMU4'!H16</f>
        <v>0.7162534606481481</v>
      </c>
      <c r="AH37" s="14">
        <f t="shared" si="10"/>
        <v>0.00013501157407402875</v>
      </c>
      <c r="AI37" s="9">
        <f t="shared" si="11"/>
        <v>3.859953703708237E-05</v>
      </c>
      <c r="AJ37" s="19">
        <f t="shared" si="12"/>
        <v>333.50000000039165</v>
      </c>
      <c r="AK37" s="19"/>
      <c r="AL37" s="20">
        <f t="shared" si="13"/>
        <v>2196.2999999999015</v>
      </c>
    </row>
    <row r="38" spans="2:38" ht="21.75" customHeight="1">
      <c r="B38" s="21">
        <v>6</v>
      </c>
      <c r="C38" s="28">
        <v>61</v>
      </c>
      <c r="D38" s="33" t="s">
        <v>52</v>
      </c>
      <c r="E38" s="24"/>
      <c r="F38" s="29" t="s">
        <v>14</v>
      </c>
      <c r="G38" s="30" t="s">
        <v>100</v>
      </c>
      <c r="H38" s="30">
        <v>1937</v>
      </c>
      <c r="I38" s="30" t="s">
        <v>123</v>
      </c>
      <c r="J38" s="17" t="s">
        <v>128</v>
      </c>
      <c r="K38" s="17"/>
      <c r="L38" s="18"/>
      <c r="M38" s="8">
        <f>'[1]KMU1'!D17</f>
        <v>0.5599997800925925</v>
      </c>
      <c r="N38" s="8">
        <f>'[1]KMU1'!H17</f>
        <v>0.5601516319444445</v>
      </c>
      <c r="O38" s="14">
        <f t="shared" si="0"/>
        <v>0.00015185185185195849</v>
      </c>
      <c r="P38" s="9">
        <f t="shared" si="1"/>
        <v>2.1759259259152632E-05</v>
      </c>
      <c r="Q38" s="19">
        <f t="shared" si="2"/>
        <v>187.99999999907874</v>
      </c>
      <c r="R38" s="8">
        <f>'[1]KMU2'!D17</f>
        <v>0.5601741666666666</v>
      </c>
      <c r="S38" s="8">
        <f>'[1]KMU2'!H17</f>
        <v>0.5603259027777777</v>
      </c>
      <c r="T38" s="14">
        <f t="shared" si="3"/>
        <v>0.0001517361111110782</v>
      </c>
      <c r="U38" s="9">
        <f t="shared" si="4"/>
        <v>2.187500000003291E-05</v>
      </c>
      <c r="V38" s="10">
        <f t="shared" si="5"/>
        <v>189.00000000028433</v>
      </c>
      <c r="W38" s="16">
        <f>'[1]final_okruh'!I17</f>
        <v>0.0013798842592591676</v>
      </c>
      <c r="X38" s="16">
        <f>'[1]final_okruh'!L17</f>
        <v>4.131944444263347E-06</v>
      </c>
      <c r="Y38" s="15">
        <f>'[1]final_okruh'!M17</f>
        <v>1.5497685185272836E-05</v>
      </c>
      <c r="Z38" s="10">
        <f t="shared" si="15"/>
        <v>169.59999999919262</v>
      </c>
      <c r="AA38" s="8">
        <f>'[1]KMU3'!D17</f>
        <v>0</v>
      </c>
      <c r="AB38" s="8">
        <f>'[1]KMU3'!H17</f>
        <v>0</v>
      </c>
      <c r="AC38" s="14">
        <f t="shared" si="7"/>
        <v>0</v>
      </c>
      <c r="AD38" s="9">
        <f t="shared" si="8"/>
        <v>0.00017361111111111112</v>
      </c>
      <c r="AE38" s="19" t="s">
        <v>131</v>
      </c>
      <c r="AF38" s="8">
        <f>'[1]KMU4'!D17</f>
        <v>0</v>
      </c>
      <c r="AG38" s="8">
        <f>'[1]KMU4'!H17</f>
        <v>0</v>
      </c>
      <c r="AH38" s="14">
        <f t="shared" si="10"/>
        <v>0</v>
      </c>
      <c r="AI38" s="9">
        <f t="shared" si="11"/>
        <v>0.00017361111111111112</v>
      </c>
      <c r="AJ38" s="19" t="s">
        <v>131</v>
      </c>
      <c r="AK38" s="19"/>
      <c r="AL38" s="19" t="s">
        <v>131</v>
      </c>
    </row>
    <row r="39" spans="2:38" ht="21.75" customHeight="1">
      <c r="B39" s="67">
        <v>5</v>
      </c>
      <c r="C39" s="28">
        <v>63</v>
      </c>
      <c r="D39" s="31" t="s">
        <v>53</v>
      </c>
      <c r="E39" s="24"/>
      <c r="F39" s="29" t="s">
        <v>14</v>
      </c>
      <c r="G39" s="30" t="s">
        <v>101</v>
      </c>
      <c r="H39" s="30">
        <v>1965</v>
      </c>
      <c r="I39" s="30" t="s">
        <v>123</v>
      </c>
      <c r="J39" s="17" t="s">
        <v>128</v>
      </c>
      <c r="K39" s="17"/>
      <c r="L39" s="18"/>
      <c r="M39" s="8">
        <f>'[1]KMU1'!D18</f>
        <v>0.5607800462962963</v>
      </c>
      <c r="N39" s="8">
        <f>'[1]KMU1'!H18</f>
        <v>0.5610172337962963</v>
      </c>
      <c r="O39" s="14">
        <f t="shared" si="0"/>
        <v>0.00023718750000001343</v>
      </c>
      <c r="P39" s="9">
        <f t="shared" si="1"/>
        <v>6.357638888890231E-05</v>
      </c>
      <c r="Q39" s="19">
        <f t="shared" si="2"/>
        <v>549.3000000001159</v>
      </c>
      <c r="R39" s="8">
        <f>'[1]KMU2'!D18</f>
        <v>0.561074363425926</v>
      </c>
      <c r="S39" s="8">
        <f>'[1]KMU2'!H18</f>
        <v>0.561261087962963</v>
      </c>
      <c r="T39" s="14">
        <f t="shared" si="3"/>
        <v>0.00018672453703705294</v>
      </c>
      <c r="U39" s="9">
        <f t="shared" si="4"/>
        <v>1.3113425925941822E-05</v>
      </c>
      <c r="V39" s="10">
        <f t="shared" si="5"/>
        <v>113.30000000013735</v>
      </c>
      <c r="W39" s="16">
        <f>'[1]final_okruh'!I18</f>
        <v>0.0017701967592592682</v>
      </c>
      <c r="X39" s="16">
        <f>'[1]final_okruh'!L18</f>
        <v>0.0002912731481482522</v>
      </c>
      <c r="Y39" s="15">
        <f>'[1]final_okruh'!M18</f>
        <v>0.00019464120370371596</v>
      </c>
      <c r="Z39" s="10">
        <f t="shared" si="15"/>
        <v>4198.300000001005</v>
      </c>
      <c r="AA39" s="8">
        <f>'[1]KMU3'!D18</f>
        <v>0.711204363425926</v>
      </c>
      <c r="AB39" s="8">
        <f>'[1]KMU3'!H18</f>
        <v>0.7114539351851852</v>
      </c>
      <c r="AC39" s="14">
        <f t="shared" si="7"/>
        <v>0.00024957175925921504</v>
      </c>
      <c r="AD39" s="9">
        <f t="shared" si="8"/>
        <v>7.596064814810392E-05</v>
      </c>
      <c r="AE39" s="19">
        <f>AD39*8640000</f>
        <v>656.2999999996179</v>
      </c>
      <c r="AF39" s="8">
        <f>'[1]KMU4'!D18</f>
        <v>0.7116756828703704</v>
      </c>
      <c r="AG39" s="8">
        <f>'[1]KMU4'!H18</f>
        <v>0.7118770833333333</v>
      </c>
      <c r="AH39" s="14">
        <f t="shared" si="10"/>
        <v>0.00020140046296290848</v>
      </c>
      <c r="AI39" s="9">
        <f t="shared" si="11"/>
        <v>2.778935185179736E-05</v>
      </c>
      <c r="AJ39" s="19">
        <f>AI39*8640000</f>
        <v>240.0999999995292</v>
      </c>
      <c r="AK39" s="19"/>
      <c r="AL39" s="20">
        <f>Q39+V39+Z39+AE39+AJ39</f>
        <v>5757.300000000406</v>
      </c>
    </row>
  </sheetData>
  <sheetProtection password="CC37" sheet="1" selectLockedCells="1" selectUnlockedCells="1"/>
  <mergeCells count="45">
    <mergeCell ref="AG5:AG6"/>
    <mergeCell ref="AC5:AC6"/>
    <mergeCell ref="AD5:AD6"/>
    <mergeCell ref="AE5:AE6"/>
    <mergeCell ref="AF5:AF6"/>
    <mergeCell ref="AL4:AL6"/>
    <mergeCell ref="M5:M6"/>
    <mergeCell ref="N5:N6"/>
    <mergeCell ref="O5:O6"/>
    <mergeCell ref="P5:P6"/>
    <mergeCell ref="Q5:Q6"/>
    <mergeCell ref="V5:V6"/>
    <mergeCell ref="W5:W6"/>
    <mergeCell ref="X5:X6"/>
    <mergeCell ref="Y5:Y6"/>
    <mergeCell ref="W4:Z4"/>
    <mergeCell ref="AA4:AE4"/>
    <mergeCell ref="AF4:AJ4"/>
    <mergeCell ref="AK4:AK6"/>
    <mergeCell ref="Z5:Z6"/>
    <mergeCell ref="AA5:AA6"/>
    <mergeCell ref="AH5:AH6"/>
    <mergeCell ref="AI5:AI6"/>
    <mergeCell ref="AJ5:AJ6"/>
    <mergeCell ref="AB5:AB6"/>
    <mergeCell ref="M4:Q4"/>
    <mergeCell ref="R4:V4"/>
    <mergeCell ref="R5:R6"/>
    <mergeCell ref="S5:S6"/>
    <mergeCell ref="T5:T6"/>
    <mergeCell ref="U5:U6"/>
    <mergeCell ref="I4:I6"/>
    <mergeCell ref="J4:J6"/>
    <mergeCell ref="K4:K6"/>
    <mergeCell ref="L4:L6"/>
    <mergeCell ref="A1:AL1"/>
    <mergeCell ref="A2:AL3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15" right="0.49" top="1" bottom="1" header="0.4921259845" footer="0.4921259845"/>
  <pageSetup horizontalDpi="600" verticalDpi="600" orientation="portrait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R16"/>
  <sheetViews>
    <sheetView tabSelected="1" zoomScale="70" zoomScaleNormal="70" workbookViewId="0" topLeftCell="A1">
      <selection activeCell="N46" sqref="N46"/>
    </sheetView>
  </sheetViews>
  <sheetFormatPr defaultColWidth="9.140625" defaultRowHeight="12.75"/>
  <cols>
    <col min="1" max="1" width="0.85546875" style="5" customWidth="1"/>
    <col min="2" max="2" width="4.421875" style="5" customWidth="1"/>
    <col min="3" max="3" width="6.140625" style="11" customWidth="1"/>
    <col min="4" max="4" width="19.28125" style="11" customWidth="1"/>
    <col min="5" max="5" width="20.57421875" style="11" customWidth="1"/>
    <col min="6" max="6" width="8.00390625" style="11" customWidth="1"/>
    <col min="7" max="7" width="32.28125" style="11" customWidth="1"/>
    <col min="8" max="9" width="6.28125" style="11" customWidth="1"/>
    <col min="10" max="12" width="6.28125" style="11" hidden="1" customWidth="1"/>
    <col min="13" max="14" width="18.140625" style="11" customWidth="1"/>
    <col min="15" max="15" width="18.140625" style="13" customWidth="1"/>
    <col min="16" max="16" width="10.28125" style="4" customWidth="1"/>
    <col min="17" max="17" width="8.57421875" style="4" customWidth="1"/>
    <col min="18" max="18" width="7.7109375" style="4" customWidth="1"/>
    <col min="19" max="19" width="7.8515625" style="4" customWidth="1"/>
    <col min="20" max="20" width="9.140625" style="4" customWidth="1"/>
    <col min="21" max="21" width="12.00390625" style="4" customWidth="1"/>
    <col min="22" max="22" width="12.140625" style="4" customWidth="1"/>
    <col min="23" max="23" width="9.140625" style="4" customWidth="1"/>
    <col min="24" max="24" width="10.00390625" style="4" customWidth="1"/>
    <col min="25" max="25" width="10.140625" style="4" customWidth="1"/>
    <col min="26" max="26" width="8.57421875" style="4" customWidth="1"/>
    <col min="27" max="27" width="12.421875" style="4" customWidth="1"/>
    <col min="28" max="28" width="11.00390625" style="4" customWidth="1"/>
    <col min="29" max="29" width="9.140625" style="4" customWidth="1"/>
    <col min="30" max="30" width="11.421875" style="4" customWidth="1"/>
    <col min="31" max="16384" width="9.140625" style="4" customWidth="1"/>
  </cols>
  <sheetData>
    <row r="1" spans="1:16" s="1" customFormat="1" ht="36.75" customHeight="1">
      <c r="A1" s="229" t="s">
        <v>177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16" s="1" customFormat="1" ht="12.75" customHeight="1">
      <c r="A2" s="230" t="s">
        <v>187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</row>
    <row r="3" spans="1:16" s="1" customFormat="1" ht="12.75" customHeight="1" thickBot="1">
      <c r="A3" s="230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</row>
    <row r="4" spans="1:16" ht="15.75" customHeight="1">
      <c r="A4" s="280"/>
      <c r="B4" s="234" t="s">
        <v>0</v>
      </c>
      <c r="C4" s="240" t="s">
        <v>1</v>
      </c>
      <c r="D4" s="243" t="s">
        <v>2</v>
      </c>
      <c r="E4" s="243" t="s">
        <v>3</v>
      </c>
      <c r="F4" s="243" t="s">
        <v>4</v>
      </c>
      <c r="G4" s="243" t="s">
        <v>5</v>
      </c>
      <c r="H4" s="246" t="s">
        <v>6</v>
      </c>
      <c r="I4" s="247" t="s">
        <v>124</v>
      </c>
      <c r="J4" s="247" t="s">
        <v>125</v>
      </c>
      <c r="K4" s="247" t="s">
        <v>126</v>
      </c>
      <c r="L4" s="247" t="s">
        <v>127</v>
      </c>
      <c r="M4" s="3" t="s">
        <v>159</v>
      </c>
      <c r="N4" s="3" t="s">
        <v>160</v>
      </c>
      <c r="O4" s="3" t="s">
        <v>162</v>
      </c>
      <c r="P4" s="270" t="s">
        <v>161</v>
      </c>
    </row>
    <row r="5" spans="1:18" ht="15.75" customHeight="1">
      <c r="A5" s="280"/>
      <c r="B5" s="281"/>
      <c r="C5" s="241"/>
      <c r="D5" s="244"/>
      <c r="E5" s="244"/>
      <c r="F5" s="244"/>
      <c r="G5" s="244"/>
      <c r="H5" s="227"/>
      <c r="I5" s="248"/>
      <c r="J5" s="248"/>
      <c r="K5" s="248"/>
      <c r="L5" s="248"/>
      <c r="M5" s="252" t="s">
        <v>7</v>
      </c>
      <c r="N5" s="252" t="s">
        <v>7</v>
      </c>
      <c r="O5" s="278" t="s">
        <v>7</v>
      </c>
      <c r="P5" s="271"/>
      <c r="R5" s="1"/>
    </row>
    <row r="6" spans="1:18" ht="16.5" customHeight="1" thickBot="1">
      <c r="A6" s="280"/>
      <c r="B6" s="282"/>
      <c r="C6" s="283"/>
      <c r="D6" s="284"/>
      <c r="E6" s="284"/>
      <c r="F6" s="284"/>
      <c r="G6" s="284"/>
      <c r="H6" s="285"/>
      <c r="I6" s="289"/>
      <c r="J6" s="289"/>
      <c r="K6" s="289"/>
      <c r="L6" s="289"/>
      <c r="M6" s="287"/>
      <c r="N6" s="287"/>
      <c r="O6" s="288"/>
      <c r="P6" s="286"/>
      <c r="R6" s="1"/>
    </row>
    <row r="7" spans="1:18" ht="21.75" customHeight="1">
      <c r="A7" s="68"/>
      <c r="B7" s="204">
        <v>1</v>
      </c>
      <c r="C7" s="22">
        <v>30</v>
      </c>
      <c r="D7" s="36" t="s">
        <v>66</v>
      </c>
      <c r="E7" s="36" t="s">
        <v>67</v>
      </c>
      <c r="F7" s="25" t="s">
        <v>13</v>
      </c>
      <c r="G7" s="25" t="s">
        <v>108</v>
      </c>
      <c r="H7" s="25">
        <v>1943</v>
      </c>
      <c r="I7" s="26" t="s">
        <v>16</v>
      </c>
      <c r="J7" s="205" t="s">
        <v>16</v>
      </c>
      <c r="K7" s="169" t="s">
        <v>128</v>
      </c>
      <c r="L7" s="169" t="s">
        <v>128</v>
      </c>
      <c r="M7" s="206">
        <v>1051.7000000022138</v>
      </c>
      <c r="N7" s="206">
        <v>783.9000000007206</v>
      </c>
      <c r="O7" s="206">
        <v>191.70000000087038</v>
      </c>
      <c r="P7" s="213">
        <f>M7+N7+O7</f>
        <v>2027.3000000038048</v>
      </c>
      <c r="R7" s="1"/>
    </row>
    <row r="8" spans="1:18" ht="21.75" customHeight="1">
      <c r="A8" s="68"/>
      <c r="B8" s="96">
        <v>2</v>
      </c>
      <c r="C8" s="28">
        <v>25</v>
      </c>
      <c r="D8" s="34" t="s">
        <v>62</v>
      </c>
      <c r="E8" s="34" t="s">
        <v>63</v>
      </c>
      <c r="F8" s="30" t="s">
        <v>14</v>
      </c>
      <c r="G8" s="29" t="s">
        <v>106</v>
      </c>
      <c r="H8" s="29">
        <v>1934</v>
      </c>
      <c r="I8" s="30" t="s">
        <v>16</v>
      </c>
      <c r="J8" s="17" t="s">
        <v>128</v>
      </c>
      <c r="K8" s="17" t="s">
        <v>128</v>
      </c>
      <c r="L8" s="17" t="s">
        <v>128</v>
      </c>
      <c r="M8" s="160">
        <v>2711.3000000010743</v>
      </c>
      <c r="N8" s="160">
        <v>807.0999999998703</v>
      </c>
      <c r="O8" s="160">
        <v>454.4000000001034</v>
      </c>
      <c r="P8" s="200">
        <f>M8+N8+O8</f>
        <v>3972.800000001048</v>
      </c>
      <c r="R8" s="1"/>
    </row>
    <row r="9" spans="1:18" ht="21.75" customHeight="1">
      <c r="A9" s="68"/>
      <c r="B9" s="204">
        <v>3</v>
      </c>
      <c r="C9" s="28">
        <v>23</v>
      </c>
      <c r="D9" s="24" t="s">
        <v>58</v>
      </c>
      <c r="E9" s="24" t="s">
        <v>59</v>
      </c>
      <c r="F9" s="29" t="s">
        <v>13</v>
      </c>
      <c r="G9" s="30" t="s">
        <v>104</v>
      </c>
      <c r="H9" s="30">
        <v>1928</v>
      </c>
      <c r="I9" s="30" t="s">
        <v>16</v>
      </c>
      <c r="J9" s="17" t="s">
        <v>128</v>
      </c>
      <c r="K9" s="17" t="s">
        <v>128</v>
      </c>
      <c r="L9" s="17" t="s">
        <v>128</v>
      </c>
      <c r="M9" s="160">
        <v>5107.400000002023</v>
      </c>
      <c r="N9" s="160">
        <v>728.2999999998552</v>
      </c>
      <c r="O9" s="160">
        <v>1720.3999999992843</v>
      </c>
      <c r="P9" s="200">
        <f>M9+N9+O9</f>
        <v>7556.100000001163</v>
      </c>
      <c r="R9" s="1"/>
    </row>
    <row r="10" spans="1:18" ht="21.75" customHeight="1">
      <c r="A10" s="68"/>
      <c r="B10" s="96">
        <v>4</v>
      </c>
      <c r="C10" s="28">
        <v>22</v>
      </c>
      <c r="D10" s="24" t="s">
        <v>56</v>
      </c>
      <c r="E10" s="24" t="s">
        <v>57</v>
      </c>
      <c r="F10" s="29" t="s">
        <v>13</v>
      </c>
      <c r="G10" s="30" t="s">
        <v>103</v>
      </c>
      <c r="H10" s="30">
        <v>1925</v>
      </c>
      <c r="I10" s="30" t="s">
        <v>16</v>
      </c>
      <c r="J10" s="17" t="s">
        <v>128</v>
      </c>
      <c r="K10" s="17" t="s">
        <v>128</v>
      </c>
      <c r="L10" s="17" t="s">
        <v>128</v>
      </c>
      <c r="M10" s="160">
        <v>7096.199999999666</v>
      </c>
      <c r="N10" s="160">
        <v>4529.30000000015</v>
      </c>
      <c r="O10" s="160">
        <v>35983.39999999951</v>
      </c>
      <c r="P10" s="200">
        <f>M10+N10+O10</f>
        <v>47608.899999999325</v>
      </c>
      <c r="R10" s="1"/>
    </row>
    <row r="11" spans="1:18" ht="21.75" customHeight="1">
      <c r="A11" s="69"/>
      <c r="B11" s="204">
        <v>5</v>
      </c>
      <c r="C11" s="28">
        <v>21</v>
      </c>
      <c r="D11" s="31" t="s">
        <v>54</v>
      </c>
      <c r="E11" s="24" t="s">
        <v>55</v>
      </c>
      <c r="F11" s="29" t="s">
        <v>13</v>
      </c>
      <c r="G11" s="30" t="s">
        <v>102</v>
      </c>
      <c r="H11" s="30">
        <v>1922</v>
      </c>
      <c r="I11" s="30" t="s">
        <v>16</v>
      </c>
      <c r="J11" s="17" t="s">
        <v>128</v>
      </c>
      <c r="K11" s="17" t="s">
        <v>128</v>
      </c>
      <c r="L11" s="17" t="s">
        <v>128</v>
      </c>
      <c r="M11" s="160">
        <v>7194.80000000055</v>
      </c>
      <c r="N11" s="160">
        <v>2067.5000000009654</v>
      </c>
      <c r="O11" s="160">
        <v>42222.20000000151</v>
      </c>
      <c r="P11" s="200">
        <f>M11+N11+O11</f>
        <v>51484.50000000303</v>
      </c>
      <c r="R11" s="1"/>
    </row>
    <row r="12" spans="2:16" ht="21.75" customHeight="1">
      <c r="B12" s="106"/>
      <c r="C12" s="107"/>
      <c r="D12" s="107"/>
      <c r="E12" s="107"/>
      <c r="F12" s="107"/>
      <c r="G12" s="107"/>
      <c r="H12" s="107"/>
      <c r="I12" s="107"/>
      <c r="J12" s="168" t="s">
        <v>128</v>
      </c>
      <c r="K12" s="169"/>
      <c r="L12" s="170"/>
      <c r="M12" s="112"/>
      <c r="N12" s="112"/>
      <c r="O12" s="112"/>
      <c r="P12" s="113"/>
    </row>
    <row r="13" spans="2:16" ht="21.75" customHeight="1">
      <c r="B13" s="106"/>
      <c r="C13" s="107"/>
      <c r="D13" s="107"/>
      <c r="E13" s="107"/>
      <c r="F13" s="107"/>
      <c r="G13" s="107"/>
      <c r="H13" s="107"/>
      <c r="I13" s="107"/>
      <c r="J13" s="101" t="s">
        <v>128</v>
      </c>
      <c r="K13" s="17"/>
      <c r="L13" s="18"/>
      <c r="M13" s="112"/>
      <c r="N13" s="112"/>
      <c r="O13" s="112"/>
      <c r="P13" s="113"/>
    </row>
    <row r="14" spans="2:16" ht="21.75" customHeight="1">
      <c r="B14" s="102"/>
      <c r="C14" s="191"/>
      <c r="D14" s="192"/>
      <c r="E14" s="193"/>
      <c r="F14" s="194"/>
      <c r="G14" s="195"/>
      <c r="H14" s="195"/>
      <c r="I14" s="196"/>
      <c r="J14" s="78"/>
      <c r="K14" s="74"/>
      <c r="L14" s="95"/>
      <c r="M14" s="112"/>
      <c r="N14" s="112"/>
      <c r="O14" s="112"/>
      <c r="P14" s="113"/>
    </row>
    <row r="15" spans="10:16" ht="21.75" customHeight="1">
      <c r="J15" s="97" t="s">
        <v>128</v>
      </c>
      <c r="K15" s="97" t="s">
        <v>128</v>
      </c>
      <c r="L15" s="97" t="s">
        <v>128</v>
      </c>
      <c r="M15" s="112"/>
      <c r="N15" s="112"/>
      <c r="O15" s="112"/>
      <c r="P15" s="113"/>
    </row>
    <row r="16" spans="13:16" ht="21.75" customHeight="1">
      <c r="M16" s="112"/>
      <c r="N16" s="112"/>
      <c r="O16" s="112"/>
      <c r="P16" s="113"/>
    </row>
  </sheetData>
  <sheetProtection password="CC37" sheet="1" selectLockedCells="1" selectUnlockedCells="1"/>
  <mergeCells count="18">
    <mergeCell ref="I4:I6"/>
    <mergeCell ref="J4:J6"/>
    <mergeCell ref="K4:K6"/>
    <mergeCell ref="L4:L6"/>
    <mergeCell ref="P4:P6"/>
    <mergeCell ref="N5:N6"/>
    <mergeCell ref="O5:O6"/>
    <mergeCell ref="M5:M6"/>
    <mergeCell ref="A1:P1"/>
    <mergeCell ref="A2:P3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15" right="0.49" top="1" bottom="1" header="0.4921259845" footer="0.4921259845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H49"/>
  <sheetViews>
    <sheetView zoomScale="85" zoomScaleNormal="85" workbookViewId="0" topLeftCell="B1">
      <pane xSplit="2" ySplit="3" topLeftCell="D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Y24" sqref="Y24"/>
    </sheetView>
  </sheetViews>
  <sheetFormatPr defaultColWidth="9.140625" defaultRowHeight="12.75"/>
  <cols>
    <col min="1" max="1" width="4.421875" style="5" customWidth="1"/>
    <col min="2" max="2" width="6.140625" style="5" customWidth="1"/>
    <col min="3" max="3" width="6.140625" style="11" customWidth="1"/>
    <col min="4" max="4" width="19.28125" style="11" customWidth="1"/>
    <col min="5" max="5" width="20.57421875" style="11" customWidth="1"/>
    <col min="6" max="6" width="8.00390625" style="11" customWidth="1"/>
    <col min="7" max="7" width="32.28125" style="11" customWidth="1"/>
    <col min="8" max="9" width="6.28125" style="11" customWidth="1"/>
    <col min="10" max="12" width="6.28125" style="11" hidden="1" customWidth="1"/>
    <col min="13" max="14" width="13.00390625" style="11" hidden="1" customWidth="1"/>
    <col min="15" max="15" width="12.28125" style="13" customWidth="1"/>
    <col min="16" max="16" width="13.00390625" style="13" hidden="1" customWidth="1"/>
    <col min="17" max="17" width="13.00390625" style="12" hidden="1" customWidth="1"/>
    <col min="18" max="18" width="11.28125" style="4" customWidth="1"/>
    <col min="19" max="19" width="10.00390625" style="4" customWidth="1"/>
    <col min="20" max="21" width="13.00390625" style="4" hidden="1" customWidth="1"/>
    <col min="22" max="22" width="10.00390625" style="4" customWidth="1"/>
    <col min="23" max="24" width="13.00390625" style="4" hidden="1" customWidth="1"/>
    <col min="25" max="25" width="10.00390625" style="4" customWidth="1"/>
    <col min="26" max="26" width="10.7109375" style="4" customWidth="1"/>
    <col min="27" max="27" width="10.28125" style="4" customWidth="1"/>
    <col min="28" max="28" width="8.57421875" style="4" customWidth="1"/>
    <col min="29" max="29" width="11.140625" style="5" customWidth="1"/>
    <col min="30" max="30" width="13.28125" style="4" customWidth="1"/>
    <col min="31" max="32" width="7.7109375" style="4" customWidth="1"/>
    <col min="33" max="33" width="12.140625" style="4" customWidth="1"/>
    <col min="34" max="34" width="13.28125" style="4" customWidth="1"/>
    <col min="35" max="35" width="7.7109375" style="4" customWidth="1"/>
    <col min="36" max="36" width="7.8515625" style="4" customWidth="1"/>
    <col min="37" max="37" width="9.140625" style="4" customWidth="1"/>
    <col min="38" max="38" width="12.00390625" style="4" customWidth="1"/>
    <col min="39" max="39" width="12.140625" style="4" customWidth="1"/>
    <col min="40" max="40" width="9.140625" style="4" customWidth="1"/>
    <col min="41" max="41" width="10.00390625" style="4" customWidth="1"/>
    <col min="42" max="42" width="10.140625" style="4" customWidth="1"/>
    <col min="43" max="43" width="8.57421875" style="4" customWidth="1"/>
    <col min="44" max="44" width="12.421875" style="4" customWidth="1"/>
    <col min="45" max="45" width="11.00390625" style="4" customWidth="1"/>
    <col min="46" max="46" width="9.140625" style="4" customWidth="1"/>
    <col min="47" max="47" width="11.421875" style="4" customWidth="1"/>
    <col min="48" max="16384" width="9.140625" style="4" customWidth="1"/>
  </cols>
  <sheetData>
    <row r="1" spans="1:29" s="1" customFormat="1" ht="36.75" customHeight="1">
      <c r="A1" s="229" t="s">
        <v>180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C1" s="2"/>
    </row>
    <row r="2" spans="1:29" s="1" customFormat="1" ht="12.75" customHeight="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C2" s="2"/>
    </row>
    <row r="3" spans="1:29" s="1" customFormat="1" ht="12.75" customHeight="1" thickBot="1">
      <c r="A3" s="232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C3" s="2"/>
    </row>
    <row r="4" spans="1:29" ht="15.75" customHeight="1">
      <c r="A4" s="234" t="s">
        <v>0</v>
      </c>
      <c r="B4" s="237" t="s">
        <v>0</v>
      </c>
      <c r="C4" s="240" t="s">
        <v>1</v>
      </c>
      <c r="D4" s="243" t="s">
        <v>2</v>
      </c>
      <c r="E4" s="243" t="s">
        <v>3</v>
      </c>
      <c r="F4" s="243" t="s">
        <v>4</v>
      </c>
      <c r="G4" s="243" t="s">
        <v>5</v>
      </c>
      <c r="H4" s="246" t="s">
        <v>6</v>
      </c>
      <c r="I4" s="247" t="s">
        <v>124</v>
      </c>
      <c r="J4" s="247" t="s">
        <v>125</v>
      </c>
      <c r="K4" s="247" t="s">
        <v>126</v>
      </c>
      <c r="L4" s="247" t="s">
        <v>127</v>
      </c>
      <c r="M4" s="249" t="s">
        <v>170</v>
      </c>
      <c r="N4" s="250"/>
      <c r="O4" s="251"/>
      <c r="P4" s="249" t="s">
        <v>172</v>
      </c>
      <c r="Q4" s="250"/>
      <c r="R4" s="251"/>
      <c r="S4" s="172" t="s">
        <v>171</v>
      </c>
      <c r="T4" s="249" t="s">
        <v>173</v>
      </c>
      <c r="U4" s="250"/>
      <c r="V4" s="251"/>
      <c r="W4" s="249" t="s">
        <v>174</v>
      </c>
      <c r="X4" s="250"/>
      <c r="Y4" s="251"/>
      <c r="Z4" s="256" t="s">
        <v>130</v>
      </c>
      <c r="AA4" s="261" t="s">
        <v>7</v>
      </c>
      <c r="AC4" s="4"/>
    </row>
    <row r="5" spans="1:29" ht="15.75" customHeight="1">
      <c r="A5" s="235"/>
      <c r="B5" s="238"/>
      <c r="C5" s="241"/>
      <c r="D5" s="244"/>
      <c r="E5" s="244"/>
      <c r="F5" s="244"/>
      <c r="G5" s="244"/>
      <c r="H5" s="227"/>
      <c r="I5" s="248"/>
      <c r="J5" s="248"/>
      <c r="K5" s="248"/>
      <c r="L5" s="248"/>
      <c r="M5" s="252" t="s">
        <v>8</v>
      </c>
      <c r="N5" s="254" t="s">
        <v>9</v>
      </c>
      <c r="O5" s="259" t="s">
        <v>12</v>
      </c>
      <c r="P5" s="252" t="s">
        <v>8</v>
      </c>
      <c r="Q5" s="254" t="s">
        <v>9</v>
      </c>
      <c r="R5" s="259" t="s">
        <v>12</v>
      </c>
      <c r="S5" s="259" t="s">
        <v>12</v>
      </c>
      <c r="T5" s="252" t="s">
        <v>8</v>
      </c>
      <c r="U5" s="254" t="s">
        <v>9</v>
      </c>
      <c r="V5" s="259" t="s">
        <v>12</v>
      </c>
      <c r="W5" s="252" t="s">
        <v>8</v>
      </c>
      <c r="X5" s="254" t="s">
        <v>9</v>
      </c>
      <c r="Y5" s="259" t="s">
        <v>12</v>
      </c>
      <c r="Z5" s="257"/>
      <c r="AA5" s="262"/>
      <c r="AC5" s="4"/>
    </row>
    <row r="6" spans="1:29" ht="16.5" customHeight="1">
      <c r="A6" s="236"/>
      <c r="B6" s="238"/>
      <c r="C6" s="241"/>
      <c r="D6" s="244"/>
      <c r="E6" s="244"/>
      <c r="F6" s="244"/>
      <c r="G6" s="244"/>
      <c r="H6" s="227"/>
      <c r="I6" s="248"/>
      <c r="J6" s="248"/>
      <c r="K6" s="248"/>
      <c r="L6" s="248"/>
      <c r="M6" s="253"/>
      <c r="N6" s="255"/>
      <c r="O6" s="260"/>
      <c r="P6" s="253"/>
      <c r="Q6" s="255"/>
      <c r="R6" s="260"/>
      <c r="S6" s="260"/>
      <c r="T6" s="253"/>
      <c r="U6" s="255"/>
      <c r="V6" s="260"/>
      <c r="W6" s="253"/>
      <c r="X6" s="255"/>
      <c r="Y6" s="260"/>
      <c r="Z6" s="257"/>
      <c r="AA6" s="262"/>
      <c r="AC6" s="4"/>
    </row>
    <row r="7" spans="1:29" ht="16.5" customHeight="1">
      <c r="A7" s="189"/>
      <c r="B7" s="96">
        <v>1</v>
      </c>
      <c r="C7" s="28">
        <v>14</v>
      </c>
      <c r="D7" s="24" t="s">
        <v>41</v>
      </c>
      <c r="E7" s="24" t="s">
        <v>42</v>
      </c>
      <c r="F7" s="29" t="s">
        <v>14</v>
      </c>
      <c r="G7" s="30" t="s">
        <v>92</v>
      </c>
      <c r="H7" s="30">
        <v>1958</v>
      </c>
      <c r="I7" s="30" t="s">
        <v>121</v>
      </c>
      <c r="J7" s="17" t="s">
        <v>128</v>
      </c>
      <c r="K7" s="17" t="s">
        <v>128</v>
      </c>
      <c r="L7" s="17" t="s">
        <v>128</v>
      </c>
      <c r="M7" s="8">
        <f>'[1]KMU1'!D10</f>
        <v>0.5552019328703703</v>
      </c>
      <c r="N7" s="8">
        <f>'[1]KMU1'!H10</f>
        <v>0.5553751504629629</v>
      </c>
      <c r="O7" s="207">
        <v>3.4000000000276605</v>
      </c>
      <c r="P7" s="8">
        <v>35.700000000588204</v>
      </c>
      <c r="Q7" s="8">
        <v>71.39999999974833</v>
      </c>
      <c r="R7" s="208">
        <v>35.700000000588204</v>
      </c>
      <c r="S7" s="208">
        <v>71.39999999974833</v>
      </c>
      <c r="T7" s="8">
        <f>'[1]KMU3'!D10</f>
        <v>0.7096288541666667</v>
      </c>
      <c r="U7" s="8">
        <f>'[1]KMU3'!H10</f>
        <v>0.7098013194444445</v>
      </c>
      <c r="V7" s="207">
        <v>9.89999999971053</v>
      </c>
      <c r="W7" s="8">
        <f>'[1]KMU4'!D10</f>
        <v>0.710115462962963</v>
      </c>
      <c r="X7" s="8">
        <f>'[1]KMU4'!H10</f>
        <v>0.7102897453703704</v>
      </c>
      <c r="Y7" s="207">
        <v>5.799999999552995</v>
      </c>
      <c r="Z7" s="207"/>
      <c r="AA7" s="20">
        <f aca="true" t="shared" si="0" ref="AA7:AA37">O7+R7+S7+V7+Y7+Z7</f>
        <v>126.19999999962772</v>
      </c>
      <c r="AC7" s="4"/>
    </row>
    <row r="8" spans="1:33" ht="21.75" customHeight="1">
      <c r="A8" s="6">
        <v>1</v>
      </c>
      <c r="B8" s="96">
        <v>2</v>
      </c>
      <c r="C8" s="28">
        <v>1</v>
      </c>
      <c r="D8" s="24" t="s">
        <v>24</v>
      </c>
      <c r="E8" s="24" t="s">
        <v>25</v>
      </c>
      <c r="F8" s="29" t="s">
        <v>14</v>
      </c>
      <c r="G8" s="29" t="s">
        <v>26</v>
      </c>
      <c r="H8" s="30">
        <v>1974</v>
      </c>
      <c r="I8" s="30" t="s">
        <v>121</v>
      </c>
      <c r="J8" s="17" t="s">
        <v>128</v>
      </c>
      <c r="K8" s="17"/>
      <c r="L8" s="17"/>
      <c r="M8" s="8">
        <f>'[1]KMU1'!D2</f>
        <v>0.5489193981481482</v>
      </c>
      <c r="N8" s="8">
        <f>'[1]KMU1'!H2</f>
        <v>0.5490917592592592</v>
      </c>
      <c r="O8" s="207">
        <v>10.800000000315947</v>
      </c>
      <c r="P8" s="8">
        <v>58.30000000001684</v>
      </c>
      <c r="Q8" s="8">
        <v>62.199999999208444</v>
      </c>
      <c r="R8" s="208">
        <v>58.30000000001684</v>
      </c>
      <c r="S8" s="208">
        <v>62.199999999208444</v>
      </c>
      <c r="T8" s="8">
        <f>'[1]KMU3'!D2</f>
        <v>0.7092646064814815</v>
      </c>
      <c r="U8" s="8">
        <f>'[1]KMU3'!H2</f>
        <v>0.7094367361111111</v>
      </c>
      <c r="V8" s="207">
        <v>12.799999999849433</v>
      </c>
      <c r="W8" s="8">
        <f>'[1]KMU4'!D2</f>
        <v>0.7098254513888889</v>
      </c>
      <c r="X8" s="8">
        <f>'[1]KMU4'!H2</f>
        <v>0.7099996064814814</v>
      </c>
      <c r="Y8" s="207">
        <v>4.6999999996656925</v>
      </c>
      <c r="Z8" s="207"/>
      <c r="AA8" s="20">
        <f t="shared" si="0"/>
        <v>148.79999999905635</v>
      </c>
      <c r="AB8" s="158"/>
      <c r="AC8" s="158"/>
      <c r="AD8" s="158"/>
      <c r="AE8" s="158"/>
      <c r="AF8" s="158"/>
      <c r="AG8" s="158"/>
    </row>
    <row r="9" spans="1:33" ht="21.75" customHeight="1">
      <c r="A9" s="7">
        <v>2</v>
      </c>
      <c r="B9" s="96">
        <v>3</v>
      </c>
      <c r="C9" s="28">
        <v>12</v>
      </c>
      <c r="D9" s="31" t="s">
        <v>39</v>
      </c>
      <c r="E9" s="24" t="s">
        <v>40</v>
      </c>
      <c r="F9" s="29" t="s">
        <v>14</v>
      </c>
      <c r="G9" s="30" t="s">
        <v>91</v>
      </c>
      <c r="H9" s="30">
        <v>1972</v>
      </c>
      <c r="I9" s="30" t="s">
        <v>121</v>
      </c>
      <c r="J9" s="17" t="s">
        <v>128</v>
      </c>
      <c r="K9" s="17" t="s">
        <v>128</v>
      </c>
      <c r="L9" s="17" t="s">
        <v>128</v>
      </c>
      <c r="M9" s="8">
        <f>'[1]KMU1'!D9</f>
        <v>0.5546274537037037</v>
      </c>
      <c r="N9" s="8">
        <f>'[1]KMU1'!H9</f>
        <v>0.5547996180555556</v>
      </c>
      <c r="O9" s="207">
        <v>12.499999999967372</v>
      </c>
      <c r="P9" s="8">
        <v>36.700000000834564</v>
      </c>
      <c r="Q9" s="8">
        <v>68.80000000140996</v>
      </c>
      <c r="R9" s="208">
        <v>36.700000000834564</v>
      </c>
      <c r="S9" s="208">
        <v>68.80000000140996</v>
      </c>
      <c r="T9" s="8">
        <f>'[1]KMU3'!D9</f>
        <v>0.7406398726851852</v>
      </c>
      <c r="U9" s="8">
        <f>'[1]KMU3'!H9</f>
        <v>0.7408171064814815</v>
      </c>
      <c r="V9" s="207">
        <v>31.300000000079763</v>
      </c>
      <c r="W9" s="8">
        <f>'[1]KMU4'!D9</f>
        <v>0.7410639930555556</v>
      </c>
      <c r="X9" s="8">
        <f>'[1]KMU4'!H9</f>
        <v>0.7412447800925926</v>
      </c>
      <c r="Y9" s="207">
        <v>62.00000000016098</v>
      </c>
      <c r="Z9" s="207"/>
      <c r="AA9" s="20">
        <f t="shared" si="0"/>
        <v>211.30000000245263</v>
      </c>
      <c r="AB9" s="158"/>
      <c r="AC9" s="158"/>
      <c r="AD9" s="158"/>
      <c r="AE9" s="158"/>
      <c r="AF9" s="158"/>
      <c r="AG9" s="158"/>
    </row>
    <row r="10" spans="1:33" ht="21.75" customHeight="1">
      <c r="A10" s="6">
        <v>3</v>
      </c>
      <c r="B10" s="21">
        <v>4</v>
      </c>
      <c r="C10" s="28">
        <v>36</v>
      </c>
      <c r="D10" s="31" t="s">
        <v>75</v>
      </c>
      <c r="E10" s="24" t="s">
        <v>76</v>
      </c>
      <c r="F10" s="29" t="s">
        <v>14</v>
      </c>
      <c r="G10" s="30" t="s">
        <v>113</v>
      </c>
      <c r="H10" s="30">
        <v>1960</v>
      </c>
      <c r="I10" s="26" t="s">
        <v>16</v>
      </c>
      <c r="J10" s="17" t="s">
        <v>128</v>
      </c>
      <c r="K10" s="17" t="s">
        <v>128</v>
      </c>
      <c r="L10" s="18" t="s">
        <v>128</v>
      </c>
      <c r="M10" s="8">
        <f>'[1]KMU1'!D30</f>
        <v>0.5717701967592593</v>
      </c>
      <c r="N10" s="8">
        <f>'[1]KMU1'!H30</f>
        <v>0.5719505787037037</v>
      </c>
      <c r="O10" s="208">
        <v>58.49999999929872</v>
      </c>
      <c r="P10" s="8">
        <v>24.00000000039165</v>
      </c>
      <c r="Q10" s="8">
        <v>223.70000000062618</v>
      </c>
      <c r="R10" s="208">
        <v>24.00000000039165</v>
      </c>
      <c r="S10" s="208">
        <v>223.70000000062618</v>
      </c>
      <c r="T10" s="8">
        <f>'[1]KMU3'!D30</f>
        <v>0.7153568981481482</v>
      </c>
      <c r="U10" s="8">
        <f>'[1]KMU3'!H30</f>
        <v>0.7155291319444445</v>
      </c>
      <c r="V10" s="207">
        <v>11.90000000020325</v>
      </c>
      <c r="W10" s="8">
        <f>'[1]KMU4'!D30</f>
        <v>0.7158449074074075</v>
      </c>
      <c r="X10" s="8">
        <f>'[1]KMU4'!H30</f>
        <v>0.7160307175925925</v>
      </c>
      <c r="Y10" s="207">
        <v>105.39999999876665</v>
      </c>
      <c r="Z10" s="207"/>
      <c r="AA10" s="20">
        <f t="shared" si="0"/>
        <v>423.49999999928644</v>
      </c>
      <c r="AB10" s="158"/>
      <c r="AC10" s="158"/>
      <c r="AD10" s="158"/>
      <c r="AE10" s="158"/>
      <c r="AF10" s="158"/>
      <c r="AG10" s="158"/>
    </row>
    <row r="11" spans="1:33" ht="21.75" customHeight="1">
      <c r="A11" s="7">
        <v>4</v>
      </c>
      <c r="B11" s="21">
        <v>5</v>
      </c>
      <c r="C11" s="28">
        <v>9</v>
      </c>
      <c r="D11" s="31" t="s">
        <v>36</v>
      </c>
      <c r="E11" s="24" t="s">
        <v>37</v>
      </c>
      <c r="F11" s="29" t="s">
        <v>14</v>
      </c>
      <c r="G11" s="30" t="s">
        <v>89</v>
      </c>
      <c r="H11" s="30">
        <v>1959</v>
      </c>
      <c r="I11" s="26" t="s">
        <v>121</v>
      </c>
      <c r="J11" s="17" t="s">
        <v>128</v>
      </c>
      <c r="K11" s="17" t="s">
        <v>128</v>
      </c>
      <c r="L11" s="18" t="s">
        <v>128</v>
      </c>
      <c r="M11" s="8">
        <f>'[1]KMU1'!D7</f>
        <v>0.5531986342592593</v>
      </c>
      <c r="N11" s="8">
        <f>'[1]KMU1'!H7</f>
        <v>0.553373113425926</v>
      </c>
      <c r="O11" s="207">
        <v>7.500000000163652</v>
      </c>
      <c r="P11" s="8">
        <v>110.30000000084789</v>
      </c>
      <c r="Q11" s="8">
        <v>318.09999999932614</v>
      </c>
      <c r="R11" s="208">
        <v>110.30000000084789</v>
      </c>
      <c r="S11" s="208">
        <v>318.09999999932614</v>
      </c>
      <c r="T11" s="8">
        <f>'[1]KMU3'!D7</f>
        <v>0.7122974421296296</v>
      </c>
      <c r="U11" s="8">
        <f>'[1]KMU3'!H7</f>
        <v>0.7124658449074074</v>
      </c>
      <c r="V11" s="207">
        <v>45.00000000030019</v>
      </c>
      <c r="W11" s="8">
        <f>'[1]KMU4'!D7</f>
        <v>0.7128748611111111</v>
      </c>
      <c r="X11" s="8">
        <f>'[1]KMU4'!H7</f>
        <v>0.7130500462962962</v>
      </c>
      <c r="Y11" s="207">
        <v>13.599999999364286</v>
      </c>
      <c r="Z11" s="207"/>
      <c r="AA11" s="20">
        <f t="shared" si="0"/>
        <v>494.50000000000216</v>
      </c>
      <c r="AB11" s="158"/>
      <c r="AC11" s="158"/>
      <c r="AD11" s="158"/>
      <c r="AE11" s="158"/>
      <c r="AF11" s="158"/>
      <c r="AG11" s="158"/>
    </row>
    <row r="12" spans="1:33" ht="21.75" customHeight="1">
      <c r="A12" s="6">
        <v>5</v>
      </c>
      <c r="B12" s="21">
        <v>6</v>
      </c>
      <c r="C12" s="28">
        <v>2</v>
      </c>
      <c r="D12" s="31" t="s">
        <v>27</v>
      </c>
      <c r="E12" s="24" t="s">
        <v>28</v>
      </c>
      <c r="F12" s="29" t="s">
        <v>14</v>
      </c>
      <c r="G12" s="30" t="s">
        <v>29</v>
      </c>
      <c r="H12" s="32">
        <v>1950</v>
      </c>
      <c r="I12" s="26" t="s">
        <v>121</v>
      </c>
      <c r="J12" s="17" t="s">
        <v>128</v>
      </c>
      <c r="K12" s="17" t="s">
        <v>128</v>
      </c>
      <c r="L12" s="18" t="s">
        <v>128</v>
      </c>
      <c r="M12" s="8">
        <f>'[1]KMU1'!D3</f>
        <v>0.5496402199074074</v>
      </c>
      <c r="N12" s="8">
        <f>'[1]KMU1'!H3</f>
        <v>0.5498079398148148</v>
      </c>
      <c r="O12" s="207">
        <v>50.90000000021894</v>
      </c>
      <c r="P12" s="8">
        <v>35.39999999974691</v>
      </c>
      <c r="Q12" s="8">
        <v>508.2999999984139</v>
      </c>
      <c r="R12" s="208">
        <v>35.39999999974691</v>
      </c>
      <c r="S12" s="208">
        <v>508.2999999984139</v>
      </c>
      <c r="T12" s="8">
        <f>'[1]KMU3'!D3</f>
        <v>0.7106108101851851</v>
      </c>
      <c r="U12" s="8">
        <f>'[1]KMU3'!H3</f>
        <v>0.7107849768518518</v>
      </c>
      <c r="V12" s="207">
        <v>4.800000000265868</v>
      </c>
      <c r="W12" s="8">
        <f>'[1]KMU4'!D3</f>
        <v>0.7110309953703703</v>
      </c>
      <c r="X12" s="8">
        <f>'[1]KMU4'!H3</f>
        <v>0.7112067013888889</v>
      </c>
      <c r="Y12" s="207">
        <v>18.100000000472903</v>
      </c>
      <c r="Z12" s="207"/>
      <c r="AA12" s="20">
        <f t="shared" si="0"/>
        <v>617.4999999991185</v>
      </c>
      <c r="AB12" s="158"/>
      <c r="AC12" s="158"/>
      <c r="AD12" s="158"/>
      <c r="AE12" s="158"/>
      <c r="AF12" s="158"/>
      <c r="AG12" s="158"/>
    </row>
    <row r="13" spans="1:33" ht="21.75" customHeight="1">
      <c r="A13" s="7">
        <v>6</v>
      </c>
      <c r="B13" s="21">
        <v>7</v>
      </c>
      <c r="C13" s="28">
        <v>34</v>
      </c>
      <c r="D13" s="31" t="s">
        <v>71</v>
      </c>
      <c r="E13" s="24" t="s">
        <v>72</v>
      </c>
      <c r="F13" s="29" t="s">
        <v>14</v>
      </c>
      <c r="G13" s="30" t="s">
        <v>111</v>
      </c>
      <c r="H13" s="30">
        <v>1952</v>
      </c>
      <c r="I13" s="26" t="s">
        <v>16</v>
      </c>
      <c r="J13" s="17" t="s">
        <v>128</v>
      </c>
      <c r="K13" s="17" t="s">
        <v>128</v>
      </c>
      <c r="L13" s="18" t="s">
        <v>128</v>
      </c>
      <c r="M13" s="8">
        <f>'[1]KMU1'!D28</f>
        <v>0.5704263888888889</v>
      </c>
      <c r="N13" s="8">
        <f>'[1]KMU1'!H28</f>
        <v>0.570610462962963</v>
      </c>
      <c r="O13" s="208">
        <v>90.40000000082665</v>
      </c>
      <c r="P13" s="8">
        <v>173.59999999994363</v>
      </c>
      <c r="Q13" s="8">
        <v>477.1999999997689</v>
      </c>
      <c r="R13" s="208">
        <v>173.59999999994363</v>
      </c>
      <c r="S13" s="208">
        <v>477.1999999997689</v>
      </c>
      <c r="T13" s="8">
        <f>'[1]KMU3'!D28</f>
        <v>0.7166640162037037</v>
      </c>
      <c r="U13" s="8">
        <f>'[1]KMU3'!H28</f>
        <v>0.716838587962963</v>
      </c>
      <c r="V13" s="207">
        <v>8.300000000168893</v>
      </c>
      <c r="W13" s="8">
        <f>'[1]KMU4'!D28</f>
        <v>0.7171274189814815</v>
      </c>
      <c r="X13" s="8">
        <f>'[1]KMU4'!H28</f>
        <v>0.7172953125</v>
      </c>
      <c r="Y13" s="207">
        <v>49.3999999998494</v>
      </c>
      <c r="Z13" s="207"/>
      <c r="AA13" s="20">
        <f t="shared" si="0"/>
        <v>798.9000000005574</v>
      </c>
      <c r="AB13" s="158"/>
      <c r="AC13" s="158"/>
      <c r="AD13" s="158"/>
      <c r="AE13" s="158"/>
      <c r="AF13" s="158"/>
      <c r="AG13" s="158"/>
    </row>
    <row r="14" spans="1:33" ht="21.75" customHeight="1">
      <c r="A14" s="6">
        <v>7</v>
      </c>
      <c r="B14" s="21">
        <v>8</v>
      </c>
      <c r="C14" s="28">
        <v>37</v>
      </c>
      <c r="D14" s="31" t="s">
        <v>77</v>
      </c>
      <c r="E14" s="24" t="s">
        <v>78</v>
      </c>
      <c r="F14" s="29" t="s">
        <v>13</v>
      </c>
      <c r="G14" s="30" t="s">
        <v>88</v>
      </c>
      <c r="H14" s="30">
        <v>1960</v>
      </c>
      <c r="I14" s="26" t="s">
        <v>16</v>
      </c>
      <c r="J14" s="17" t="s">
        <v>128</v>
      </c>
      <c r="K14" s="17" t="s">
        <v>128</v>
      </c>
      <c r="L14" s="18" t="s">
        <v>128</v>
      </c>
      <c r="M14" s="8">
        <f>'[1]KMU1'!D31</f>
        <v>0.5724094444444444</v>
      </c>
      <c r="N14" s="8">
        <f>'[1]KMU1'!H31</f>
        <v>0.5726080671296296</v>
      </c>
      <c r="O14" s="208">
        <v>216.1000000003312</v>
      </c>
      <c r="P14" s="8">
        <v>47.39999999935668</v>
      </c>
      <c r="Q14" s="8">
        <v>395.8000000004347</v>
      </c>
      <c r="R14" s="208">
        <v>47.39999999935668</v>
      </c>
      <c r="S14" s="208">
        <v>395.8000000004347</v>
      </c>
      <c r="T14" s="8">
        <f>'[1]KMU3'!D31</f>
        <v>0.7116949421296296</v>
      </c>
      <c r="U14" s="8">
        <f>'[1]KMU3'!H31</f>
        <v>0.7118631944444445</v>
      </c>
      <c r="V14" s="207">
        <v>46.29999999946938</v>
      </c>
      <c r="W14" s="8">
        <f>'[1]KMU4'!D31</f>
        <v>0.7122655671296297</v>
      </c>
      <c r="X14" s="8">
        <f>'[1]KMU4'!H31</f>
        <v>0.7124195949074075</v>
      </c>
      <c r="Y14" s="207">
        <v>169.20000000039443</v>
      </c>
      <c r="Z14" s="207"/>
      <c r="AA14" s="20">
        <f t="shared" si="0"/>
        <v>874.7999999999863</v>
      </c>
      <c r="AB14" s="158"/>
      <c r="AC14" s="158"/>
      <c r="AD14" s="158"/>
      <c r="AE14" s="158"/>
      <c r="AF14" s="158"/>
      <c r="AG14" s="158"/>
    </row>
    <row r="15" spans="1:33" ht="21.75" customHeight="1">
      <c r="A15" s="7">
        <v>8</v>
      </c>
      <c r="B15" s="21">
        <v>9</v>
      </c>
      <c r="C15" s="28">
        <v>35</v>
      </c>
      <c r="D15" s="33" t="s">
        <v>73</v>
      </c>
      <c r="E15" s="34" t="s">
        <v>74</v>
      </c>
      <c r="F15" s="30" t="s">
        <v>14</v>
      </c>
      <c r="G15" s="29" t="s">
        <v>112</v>
      </c>
      <c r="H15" s="29">
        <v>1954</v>
      </c>
      <c r="I15" s="26" t="s">
        <v>16</v>
      </c>
      <c r="J15" s="17" t="s">
        <v>128</v>
      </c>
      <c r="K15" s="17" t="s">
        <v>128</v>
      </c>
      <c r="L15" s="18" t="s">
        <v>128</v>
      </c>
      <c r="M15" s="8">
        <f>'[1]KMU1'!D29</f>
        <v>0.5711616435185185</v>
      </c>
      <c r="N15" s="8">
        <f>'[1]KMU1'!H29</f>
        <v>0.5713379166666667</v>
      </c>
      <c r="O15" s="208">
        <v>23.000000000145292</v>
      </c>
      <c r="P15" s="8">
        <v>177.09999999935627</v>
      </c>
      <c r="Q15" s="8">
        <v>649.5999999994594</v>
      </c>
      <c r="R15" s="208">
        <v>177.09999999935627</v>
      </c>
      <c r="S15" s="208">
        <v>649.5999999994594</v>
      </c>
      <c r="T15" s="8">
        <f>'[1]KMU3'!D29</f>
        <v>0.7147860069444444</v>
      </c>
      <c r="U15" s="8">
        <f>'[1]KMU3'!H29</f>
        <v>0.7149665393518518</v>
      </c>
      <c r="V15" s="207">
        <v>59.800000000386376</v>
      </c>
      <c r="W15" s="8">
        <f>'[1]KMU4'!D29</f>
        <v>0.7153188425925926</v>
      </c>
      <c r="X15" s="8">
        <f>'[1]KMU4'!H29</f>
        <v>0.7154922800925926</v>
      </c>
      <c r="Y15" s="207">
        <v>1.5000000001351173</v>
      </c>
      <c r="Z15" s="207"/>
      <c r="AA15" s="20">
        <f t="shared" si="0"/>
        <v>910.9999999994825</v>
      </c>
      <c r="AB15" s="158"/>
      <c r="AC15" s="158"/>
      <c r="AD15" s="158"/>
      <c r="AE15" s="158"/>
      <c r="AF15" s="158"/>
      <c r="AG15" s="158"/>
    </row>
    <row r="16" spans="1:34" ht="21.75" customHeight="1">
      <c r="A16" s="6">
        <v>9</v>
      </c>
      <c r="B16" s="21">
        <v>10</v>
      </c>
      <c r="C16" s="28">
        <v>17</v>
      </c>
      <c r="D16" s="31" t="s">
        <v>43</v>
      </c>
      <c r="E16" s="24" t="s">
        <v>44</v>
      </c>
      <c r="F16" s="29" t="s">
        <v>13</v>
      </c>
      <c r="G16" s="29" t="s">
        <v>93</v>
      </c>
      <c r="H16" s="30">
        <v>1970</v>
      </c>
      <c r="I16" s="26" t="s">
        <v>121</v>
      </c>
      <c r="J16" s="17" t="s">
        <v>128</v>
      </c>
      <c r="K16" s="17" t="s">
        <v>128</v>
      </c>
      <c r="L16" s="18" t="s">
        <v>128</v>
      </c>
      <c r="M16" s="8">
        <f>'[1]KMU1'!D11</f>
        <v>0.5559603009259259</v>
      </c>
      <c r="N16" s="8">
        <f>'[1]KMU1'!H11</f>
        <v>0.556145300925926</v>
      </c>
      <c r="O16" s="207">
        <v>98.40000000087906</v>
      </c>
      <c r="P16" s="8">
        <v>6.099999999435056</v>
      </c>
      <c r="Q16" s="8">
        <v>721.7000000005314</v>
      </c>
      <c r="R16" s="208">
        <v>6.099999999435056</v>
      </c>
      <c r="S16" s="208">
        <v>721.7000000005314</v>
      </c>
      <c r="T16" s="8">
        <f>'[1]KMU3'!D11</f>
        <v>0.7115688541666666</v>
      </c>
      <c r="U16" s="8">
        <f>'[1]KMU3'!H11</f>
        <v>0.7117521064814815</v>
      </c>
      <c r="V16" s="207">
        <v>83.30000000042043</v>
      </c>
      <c r="W16" s="8">
        <f>'[1]KMU4'!D11</f>
        <v>0.7119765162037037</v>
      </c>
      <c r="X16" s="8">
        <f>'[1]KMU4'!H11</f>
        <v>0.7121429166666666</v>
      </c>
      <c r="Y16" s="207">
        <v>62.30000000053343</v>
      </c>
      <c r="Z16" s="207"/>
      <c r="AA16" s="20">
        <f t="shared" si="0"/>
        <v>971.8000000017994</v>
      </c>
      <c r="AB16" s="158"/>
      <c r="AC16" s="158"/>
      <c r="AD16" s="158"/>
      <c r="AE16" s="158"/>
      <c r="AF16" s="158"/>
      <c r="AG16" s="158"/>
      <c r="AH16" s="158"/>
    </row>
    <row r="17" spans="1:34" ht="21.75" customHeight="1">
      <c r="A17" s="7">
        <v>10</v>
      </c>
      <c r="B17" s="21">
        <v>11</v>
      </c>
      <c r="C17" s="28">
        <v>30</v>
      </c>
      <c r="D17" s="34" t="s">
        <v>66</v>
      </c>
      <c r="E17" s="34" t="s">
        <v>67</v>
      </c>
      <c r="F17" s="29" t="s">
        <v>13</v>
      </c>
      <c r="G17" s="29" t="s">
        <v>108</v>
      </c>
      <c r="H17" s="167">
        <v>1943</v>
      </c>
      <c r="I17" s="26" t="s">
        <v>16</v>
      </c>
      <c r="J17" s="17" t="s">
        <v>128</v>
      </c>
      <c r="K17" s="17" t="s">
        <v>128</v>
      </c>
      <c r="L17" s="18" t="s">
        <v>128</v>
      </c>
      <c r="M17" s="8">
        <f>'[1]KMU1'!D25</f>
        <v>0.5678113541666666</v>
      </c>
      <c r="N17" s="8">
        <f>'[1]KMU1'!H25</f>
        <v>0.567986099537037</v>
      </c>
      <c r="O17" s="208">
        <v>9.800000000538432</v>
      </c>
      <c r="P17" s="8">
        <v>212.0000000001952</v>
      </c>
      <c r="Q17" s="8">
        <v>737.8000000002771</v>
      </c>
      <c r="R17" s="208">
        <v>212.0000000001952</v>
      </c>
      <c r="S17" s="208">
        <v>737.8000000002771</v>
      </c>
      <c r="T17" s="8">
        <f>'[1]KMU3'!D25</f>
        <v>0.7132387731481481</v>
      </c>
      <c r="U17" s="8">
        <f>'[1]KMU3'!H25</f>
        <v>0.7134175694444445</v>
      </c>
      <c r="V17" s="207">
        <v>44.800000000527916</v>
      </c>
      <c r="W17" s="8">
        <f>'[1]KMU4'!D25</f>
        <v>0.7137296643518519</v>
      </c>
      <c r="X17" s="8">
        <f>'[1]KMU4'!H25</f>
        <v>0.7138978009259259</v>
      </c>
      <c r="Y17" s="207">
        <v>47.30000000067497</v>
      </c>
      <c r="Z17" s="207"/>
      <c r="AA17" s="20">
        <f t="shared" si="0"/>
        <v>1051.7000000022138</v>
      </c>
      <c r="AB17" s="158"/>
      <c r="AC17" s="158"/>
      <c r="AD17" s="158"/>
      <c r="AE17" s="158"/>
      <c r="AF17" s="158"/>
      <c r="AG17" s="158"/>
      <c r="AH17" s="158"/>
    </row>
    <row r="18" spans="1:34" ht="21.75" customHeight="1">
      <c r="A18" s="6">
        <v>11</v>
      </c>
      <c r="B18" s="21">
        <v>12</v>
      </c>
      <c r="C18" s="28">
        <v>11</v>
      </c>
      <c r="D18" s="33" t="s">
        <v>38</v>
      </c>
      <c r="E18" s="34"/>
      <c r="F18" s="29" t="s">
        <v>14</v>
      </c>
      <c r="G18" s="29" t="s">
        <v>90</v>
      </c>
      <c r="H18" s="29">
        <v>1960</v>
      </c>
      <c r="I18" s="26" t="s">
        <v>121</v>
      </c>
      <c r="J18" s="17" t="s">
        <v>128</v>
      </c>
      <c r="K18" s="17" t="s">
        <v>128</v>
      </c>
      <c r="L18" s="18" t="s">
        <v>128</v>
      </c>
      <c r="M18" s="8">
        <f>'[1]KMU1'!D8</f>
        <v>0.5539127662037037</v>
      </c>
      <c r="N18" s="8">
        <f>'[1]KMU1'!H8</f>
        <v>0.5540858449074074</v>
      </c>
      <c r="O18" s="207">
        <v>4.599999999555905</v>
      </c>
      <c r="P18" s="8">
        <v>10.799999999825559</v>
      </c>
      <c r="Q18" s="8">
        <v>836.7999999997267</v>
      </c>
      <c r="R18" s="208">
        <v>10.799999999825559</v>
      </c>
      <c r="S18" s="208">
        <v>836.7999999997267</v>
      </c>
      <c r="T18" s="8">
        <f>'[1]KMU3'!D8</f>
        <v>0.7195517013888889</v>
      </c>
      <c r="U18" s="8">
        <f>'[1]KMU3'!H8</f>
        <v>0.7197283333333333</v>
      </c>
      <c r="V18" s="207">
        <v>26.09999999956608</v>
      </c>
      <c r="W18" s="8">
        <f>'[1]KMU4'!D8</f>
        <v>0.7200583912037036</v>
      </c>
      <c r="X18" s="8">
        <f>'[1]KMU4'!H8</f>
        <v>0.7202578935185185</v>
      </c>
      <c r="Y18" s="207">
        <v>223.7000000008606</v>
      </c>
      <c r="Z18" s="207"/>
      <c r="AA18" s="20">
        <f t="shared" si="0"/>
        <v>1101.9999999995348</v>
      </c>
      <c r="AB18" s="158"/>
      <c r="AC18" s="158"/>
      <c r="AD18" s="158"/>
      <c r="AE18" s="158"/>
      <c r="AF18" s="158"/>
      <c r="AG18" s="158"/>
      <c r="AH18" s="158"/>
    </row>
    <row r="19" spans="1:34" ht="21.75" customHeight="1">
      <c r="A19" s="7">
        <v>12</v>
      </c>
      <c r="B19" s="21">
        <v>3</v>
      </c>
      <c r="C19" s="28">
        <v>51</v>
      </c>
      <c r="D19" s="33" t="s">
        <v>47</v>
      </c>
      <c r="E19" s="34" t="s">
        <v>48</v>
      </c>
      <c r="F19" s="30" t="s">
        <v>14</v>
      </c>
      <c r="G19" s="29" t="s">
        <v>96</v>
      </c>
      <c r="H19" s="29">
        <v>1961</v>
      </c>
      <c r="I19" s="30" t="s">
        <v>122</v>
      </c>
      <c r="J19" s="17" t="s">
        <v>128</v>
      </c>
      <c r="K19" s="17"/>
      <c r="L19" s="18"/>
      <c r="M19" s="8">
        <f>'[1]KMU1'!D13</f>
        <v>0.5573933796296296</v>
      </c>
      <c r="N19" s="8">
        <f>'[1]KMU1'!H13</f>
        <v>0.5575748032407407</v>
      </c>
      <c r="O19" s="207">
        <v>67.49999999959749</v>
      </c>
      <c r="P19" s="8">
        <v>46.8000000000614</v>
      </c>
      <c r="Q19" s="8">
        <v>894.3000000014223</v>
      </c>
      <c r="R19" s="208">
        <v>46.8000000000614</v>
      </c>
      <c r="S19" s="208">
        <v>894.3000000014223</v>
      </c>
      <c r="T19" s="8">
        <f>'[1]KMU3'!D13</f>
        <v>0.7109907986111111</v>
      </c>
      <c r="U19" s="8">
        <f>'[1]KMU3'!H13</f>
        <v>0.7111632060185185</v>
      </c>
      <c r="V19" s="207">
        <v>10.400000000792943</v>
      </c>
      <c r="W19" s="8">
        <f>'[1]KMU4'!D13</f>
        <v>0.7114617129629629</v>
      </c>
      <c r="X19" s="8">
        <f>'[1]KMU4'!H13</f>
        <v>0.7116449537037037</v>
      </c>
      <c r="Y19" s="207">
        <v>83.20000000077948</v>
      </c>
      <c r="Z19" s="207"/>
      <c r="AA19" s="20">
        <f t="shared" si="0"/>
        <v>1102.2000000026537</v>
      </c>
      <c r="AB19" s="158"/>
      <c r="AC19" s="158"/>
      <c r="AD19" s="158"/>
      <c r="AE19" s="158"/>
      <c r="AF19" s="158"/>
      <c r="AG19" s="158"/>
      <c r="AH19" s="158"/>
    </row>
    <row r="20" spans="1:34" ht="21.75" customHeight="1">
      <c r="A20" s="6">
        <v>13</v>
      </c>
      <c r="B20" s="21">
        <v>13</v>
      </c>
      <c r="C20" s="28">
        <v>5</v>
      </c>
      <c r="D20" s="31" t="s">
        <v>30</v>
      </c>
      <c r="E20" s="24" t="s">
        <v>31</v>
      </c>
      <c r="F20" s="29" t="s">
        <v>14</v>
      </c>
      <c r="G20" s="30" t="s">
        <v>86</v>
      </c>
      <c r="H20" s="30">
        <v>1961</v>
      </c>
      <c r="I20" s="30" t="s">
        <v>121</v>
      </c>
      <c r="J20" s="17" t="s">
        <v>128</v>
      </c>
      <c r="K20" s="17" t="s">
        <v>128</v>
      </c>
      <c r="L20" s="18" t="s">
        <v>128</v>
      </c>
      <c r="M20" s="8">
        <f>'[1]KMU1'!D4</f>
        <v>0.5503209143518518</v>
      </c>
      <c r="N20" s="8">
        <f>'[1]KMU1'!H4</f>
        <v>0.5505039699074074</v>
      </c>
      <c r="O20" s="207">
        <v>81.59999999980977</v>
      </c>
      <c r="P20" s="8">
        <v>38.4999999991677</v>
      </c>
      <c r="Q20" s="8">
        <v>659.4999999994045</v>
      </c>
      <c r="R20" s="208">
        <v>38.4999999991677</v>
      </c>
      <c r="S20" s="208">
        <v>659.4999999994045</v>
      </c>
      <c r="T20" s="8">
        <f>'[1]KMU3'!D4</f>
        <v>0.7128636921296296</v>
      </c>
      <c r="U20" s="8">
        <f>'[1]KMU3'!H4</f>
        <v>0.7130624421296297</v>
      </c>
      <c r="V20" s="207">
        <v>217.2000000002185</v>
      </c>
      <c r="W20" s="8">
        <f>'[1]KMU4'!D4</f>
        <v>0.713393888888889</v>
      </c>
      <c r="X20" s="8">
        <f>'[1]KMU4'!H4</f>
        <v>0.7135899074074074</v>
      </c>
      <c r="Y20" s="207">
        <v>193.59999999862504</v>
      </c>
      <c r="Z20" s="207"/>
      <c r="AA20" s="20">
        <f t="shared" si="0"/>
        <v>1190.3999999972254</v>
      </c>
      <c r="AB20" s="158"/>
      <c r="AC20" s="158"/>
      <c r="AD20" s="158"/>
      <c r="AE20" s="158"/>
      <c r="AF20" s="158"/>
      <c r="AG20" s="158"/>
      <c r="AH20" s="158"/>
    </row>
    <row r="21" spans="1:34" ht="21.75" customHeight="1">
      <c r="A21" s="7">
        <v>14</v>
      </c>
      <c r="B21" s="21">
        <v>14</v>
      </c>
      <c r="C21" s="28">
        <v>41</v>
      </c>
      <c r="D21" s="31" t="s">
        <v>79</v>
      </c>
      <c r="E21" s="24" t="s">
        <v>80</v>
      </c>
      <c r="F21" s="29" t="s">
        <v>13</v>
      </c>
      <c r="G21" s="30" t="s">
        <v>114</v>
      </c>
      <c r="H21" s="30">
        <v>1964</v>
      </c>
      <c r="I21" s="30" t="s">
        <v>16</v>
      </c>
      <c r="J21" s="17" t="s">
        <v>128</v>
      </c>
      <c r="K21" s="17" t="s">
        <v>128</v>
      </c>
      <c r="L21" s="18" t="s">
        <v>128</v>
      </c>
      <c r="M21" s="8">
        <f>'[1]KMU1'!D32</f>
        <v>0.5730268402777777</v>
      </c>
      <c r="N21" s="8">
        <f>'[1]KMU1'!H32</f>
        <v>0.5731439930555555</v>
      </c>
      <c r="O21" s="208">
        <v>487.79999999984375</v>
      </c>
      <c r="P21" s="8">
        <v>552.1000000001451</v>
      </c>
      <c r="Q21" s="8">
        <v>168.39999999966437</v>
      </c>
      <c r="R21" s="208">
        <v>552.1000000001451</v>
      </c>
      <c r="S21" s="208">
        <v>168.39999999966437</v>
      </c>
      <c r="T21" s="8">
        <f>'[1]KMU3'!D32</f>
        <v>0.7119513310185185</v>
      </c>
      <c r="U21" s="8">
        <f>'[1]KMU3'!H32</f>
        <v>0.7121344791666666</v>
      </c>
      <c r="V21" s="207">
        <v>82.39999999981501</v>
      </c>
      <c r="W21" s="8">
        <f>'[1]KMU4'!D32</f>
        <v>0.7124129398148148</v>
      </c>
      <c r="X21" s="8">
        <f>'[1]KMU4'!H32</f>
        <v>0.7125982175925926</v>
      </c>
      <c r="Y21" s="207">
        <v>100.79999999993555</v>
      </c>
      <c r="Z21" s="207"/>
      <c r="AA21" s="20">
        <f t="shared" si="0"/>
        <v>1391.4999999994038</v>
      </c>
      <c r="AB21" s="158"/>
      <c r="AC21" s="158"/>
      <c r="AD21" s="158"/>
      <c r="AE21" s="158"/>
      <c r="AF21" s="158"/>
      <c r="AG21" s="158"/>
      <c r="AH21" s="158"/>
    </row>
    <row r="22" spans="1:34" ht="21.75" customHeight="1">
      <c r="A22" s="6">
        <v>15</v>
      </c>
      <c r="B22" s="21">
        <v>15</v>
      </c>
      <c r="C22" s="28">
        <v>31</v>
      </c>
      <c r="D22" s="24" t="s">
        <v>68</v>
      </c>
      <c r="E22" s="24" t="s">
        <v>118</v>
      </c>
      <c r="F22" s="29" t="s">
        <v>13</v>
      </c>
      <c r="G22" s="30" t="s">
        <v>109</v>
      </c>
      <c r="H22" s="30">
        <v>1949</v>
      </c>
      <c r="I22" s="30" t="s">
        <v>16</v>
      </c>
      <c r="J22" s="17" t="s">
        <v>128</v>
      </c>
      <c r="K22" s="17" t="s">
        <v>128</v>
      </c>
      <c r="L22" s="18" t="s">
        <v>128</v>
      </c>
      <c r="M22" s="8">
        <f>'[1]KMU1'!D26</f>
        <v>0.5683898032407407</v>
      </c>
      <c r="N22" s="8">
        <f>'[1]KMU1'!H26</f>
        <v>0.5686175231481482</v>
      </c>
      <c r="O22" s="208">
        <v>467.5000000002995</v>
      </c>
      <c r="P22" s="8">
        <v>228.90000000041505</v>
      </c>
      <c r="Q22" s="8">
        <v>406.30000000206223</v>
      </c>
      <c r="R22" s="208">
        <v>228.90000000041505</v>
      </c>
      <c r="S22" s="208">
        <v>406.30000000206223</v>
      </c>
      <c r="T22" s="8">
        <f>'[1]KMU3'!D26</f>
        <v>0.712118761574074</v>
      </c>
      <c r="U22" s="8">
        <f>'[1]KMU3'!H26</f>
        <v>0.7123179513888889</v>
      </c>
      <c r="V22" s="207">
        <v>221.00000000000358</v>
      </c>
      <c r="W22" s="8">
        <f>'[1]KMU4'!D26</f>
        <v>0.7126108101851852</v>
      </c>
      <c r="X22" s="8">
        <f>'[1]KMU4'!H26</f>
        <v>0.7127948263888889</v>
      </c>
      <c r="Y22" s="207">
        <v>89.89999999974424</v>
      </c>
      <c r="Z22" s="207"/>
      <c r="AA22" s="20">
        <f t="shared" si="0"/>
        <v>1413.6000000025247</v>
      </c>
      <c r="AB22" s="158"/>
      <c r="AC22" s="158"/>
      <c r="AD22" s="158"/>
      <c r="AE22" s="158"/>
      <c r="AF22" s="158"/>
      <c r="AG22" s="158"/>
      <c r="AH22" s="158"/>
    </row>
    <row r="23" spans="1:34" ht="21.75" customHeight="1">
      <c r="A23" s="7">
        <v>16</v>
      </c>
      <c r="B23" s="21">
        <v>16</v>
      </c>
      <c r="C23" s="28">
        <v>44</v>
      </c>
      <c r="D23" s="31" t="s">
        <v>119</v>
      </c>
      <c r="E23" s="31" t="s">
        <v>120</v>
      </c>
      <c r="F23" s="30" t="s">
        <v>14</v>
      </c>
      <c r="G23" s="29" t="s">
        <v>116</v>
      </c>
      <c r="H23" s="29">
        <v>1967</v>
      </c>
      <c r="I23" s="30" t="s">
        <v>16</v>
      </c>
      <c r="J23" s="17" t="s">
        <v>128</v>
      </c>
      <c r="K23" s="17" t="s">
        <v>128</v>
      </c>
      <c r="L23" s="18" t="s">
        <v>128</v>
      </c>
      <c r="M23" s="8">
        <f>'[1]KMU1'!D34</f>
        <v>0.5743444560185186</v>
      </c>
      <c r="N23" s="8">
        <f>'[1]KMU1'!H34</f>
        <v>0.5745360300925926</v>
      </c>
      <c r="O23" s="208">
        <v>155.1999999993327</v>
      </c>
      <c r="P23" s="8">
        <v>518.2000000005117</v>
      </c>
      <c r="Q23" s="8">
        <v>706.6000000000727</v>
      </c>
      <c r="R23" s="208">
        <v>518.2000000005117</v>
      </c>
      <c r="S23" s="208">
        <v>706.6000000000727</v>
      </c>
      <c r="T23" s="8">
        <f>'[1]KMU3'!D34</f>
        <v>0.7135718981481481</v>
      </c>
      <c r="U23" s="8">
        <f>'[1]KMU3'!H34</f>
        <v>0.7137725578703703</v>
      </c>
      <c r="V23" s="207">
        <v>233.69999999948726</v>
      </c>
      <c r="W23" s="8">
        <f>'[1]KMU4'!D34</f>
        <v>0.7140037962962963</v>
      </c>
      <c r="X23" s="8">
        <f>'[1]KMU4'!H34</f>
        <v>0.7141804629629629</v>
      </c>
      <c r="Y23" s="207">
        <v>26.39999999944814</v>
      </c>
      <c r="Z23" s="207"/>
      <c r="AA23" s="20">
        <f t="shared" si="0"/>
        <v>1640.0999999988526</v>
      </c>
      <c r="AB23" s="158"/>
      <c r="AC23" s="158"/>
      <c r="AD23" s="158"/>
      <c r="AE23" s="158"/>
      <c r="AF23" s="158"/>
      <c r="AG23" s="158"/>
      <c r="AH23" s="158"/>
    </row>
    <row r="24" spans="1:34" ht="21.75" customHeight="1">
      <c r="A24" s="6">
        <v>17</v>
      </c>
      <c r="B24" s="21">
        <v>17</v>
      </c>
      <c r="C24" s="28">
        <v>18</v>
      </c>
      <c r="D24" s="31" t="s">
        <v>45</v>
      </c>
      <c r="E24" s="24" t="s">
        <v>46</v>
      </c>
      <c r="F24" s="29" t="s">
        <v>94</v>
      </c>
      <c r="G24" s="30" t="s">
        <v>95</v>
      </c>
      <c r="H24" s="30">
        <v>1972</v>
      </c>
      <c r="I24" s="30" t="s">
        <v>121</v>
      </c>
      <c r="J24" s="17" t="s">
        <v>128</v>
      </c>
      <c r="K24" s="17" t="s">
        <v>128</v>
      </c>
      <c r="L24" s="18" t="s">
        <v>128</v>
      </c>
      <c r="M24" s="8">
        <f>'[1]KMU1'!D12</f>
        <v>0.5566833333333333</v>
      </c>
      <c r="N24" s="8">
        <f>'[1]KMU1'!H12</f>
        <v>0.5568711458333333</v>
      </c>
      <c r="O24" s="207">
        <v>122.69999999995912</v>
      </c>
      <c r="P24" s="8">
        <v>197.2999999997284</v>
      </c>
      <c r="Q24" s="8">
        <v>1175.399999999307</v>
      </c>
      <c r="R24" s="208">
        <v>197.2999999997284</v>
      </c>
      <c r="S24" s="208">
        <v>1175.399999999307</v>
      </c>
      <c r="T24" s="8">
        <f>'[1]KMU3'!D12</f>
        <v>0.7101351388888889</v>
      </c>
      <c r="U24" s="8">
        <f>'[1]KMU3'!H12</f>
        <v>0.7103289699074073</v>
      </c>
      <c r="V24" s="207">
        <v>174.69999999934055</v>
      </c>
      <c r="W24" s="8">
        <f>'[1]KMU4'!D12</f>
        <v>0.7105575810185186</v>
      </c>
      <c r="X24" s="8">
        <f>'[1]KMU4'!H12</f>
        <v>0.7107430671296296</v>
      </c>
      <c r="Y24" s="207">
        <v>102.59999999922792</v>
      </c>
      <c r="Z24" s="207"/>
      <c r="AA24" s="20">
        <f t="shared" si="0"/>
        <v>1772.699999997563</v>
      </c>
      <c r="AB24" s="158"/>
      <c r="AC24" s="158"/>
      <c r="AD24" s="158"/>
      <c r="AE24" s="158"/>
      <c r="AF24" s="158"/>
      <c r="AG24" s="158"/>
      <c r="AH24" s="158"/>
    </row>
    <row r="25" spans="1:34" ht="21.75" customHeight="1">
      <c r="A25" s="7">
        <v>18</v>
      </c>
      <c r="B25" s="21">
        <v>18</v>
      </c>
      <c r="C25" s="28">
        <v>24</v>
      </c>
      <c r="D25" s="31" t="s">
        <v>60</v>
      </c>
      <c r="E25" s="31" t="s">
        <v>61</v>
      </c>
      <c r="F25" s="30" t="s">
        <v>14</v>
      </c>
      <c r="G25" s="30" t="s">
        <v>105</v>
      </c>
      <c r="H25" s="30">
        <v>1929</v>
      </c>
      <c r="I25" s="30" t="s">
        <v>16</v>
      </c>
      <c r="J25" s="17" t="s">
        <v>128</v>
      </c>
      <c r="K25" s="17" t="s">
        <v>128</v>
      </c>
      <c r="L25" s="18" t="s">
        <v>128</v>
      </c>
      <c r="M25" s="8">
        <f>'[1]KMU1'!D22</f>
        <v>0.5657612962962962</v>
      </c>
      <c r="N25" s="8">
        <f>'[1]KMU1'!H22</f>
        <v>0.5659649884259259</v>
      </c>
      <c r="O25" s="207">
        <v>259.9000000003783</v>
      </c>
      <c r="P25" s="8">
        <v>72.199999999988</v>
      </c>
      <c r="Q25" s="8">
        <v>2141.4999999980823</v>
      </c>
      <c r="R25" s="208">
        <v>72.199999999988</v>
      </c>
      <c r="S25" s="208">
        <v>2141.4999999980823</v>
      </c>
      <c r="T25" s="8">
        <f>'[1]KMU3'!D22</f>
        <v>0.7263108101851852</v>
      </c>
      <c r="U25" s="8">
        <f>'[1]KMU3'!H22</f>
        <v>0.72648875</v>
      </c>
      <c r="V25" s="207">
        <v>37.40000000023963</v>
      </c>
      <c r="W25" s="8">
        <f>'[1]KMU4'!D22</f>
        <v>0.7267971643518519</v>
      </c>
      <c r="X25" s="8">
        <f>'[1]KMU4'!H22</f>
        <v>0.726976261574074</v>
      </c>
      <c r="Y25" s="207">
        <v>47.39999999886629</v>
      </c>
      <c r="Z25" s="207"/>
      <c r="AA25" s="20">
        <f t="shared" si="0"/>
        <v>2558.399999997555</v>
      </c>
      <c r="AB25" s="158"/>
      <c r="AC25" s="158"/>
      <c r="AD25" s="158"/>
      <c r="AE25" s="158"/>
      <c r="AF25" s="158"/>
      <c r="AG25" s="158"/>
      <c r="AH25" s="158"/>
    </row>
    <row r="26" spans="1:34" ht="21.75" customHeight="1">
      <c r="A26" s="6">
        <v>19</v>
      </c>
      <c r="B26" s="21">
        <v>19</v>
      </c>
      <c r="C26" s="28">
        <v>25</v>
      </c>
      <c r="D26" s="34" t="s">
        <v>62</v>
      </c>
      <c r="E26" s="34" t="s">
        <v>63</v>
      </c>
      <c r="F26" s="30" t="s">
        <v>14</v>
      </c>
      <c r="G26" s="29" t="s">
        <v>106</v>
      </c>
      <c r="H26" s="29">
        <v>1934</v>
      </c>
      <c r="I26" s="30" t="s">
        <v>16</v>
      </c>
      <c r="J26" s="17" t="s">
        <v>128</v>
      </c>
      <c r="K26" s="17" t="s">
        <v>128</v>
      </c>
      <c r="L26" s="18" t="s">
        <v>128</v>
      </c>
      <c r="M26" s="8">
        <f>'[1]KMU1'!D23</f>
        <v>0.5665140972222222</v>
      </c>
      <c r="N26" s="8">
        <f>'[1]KMU1'!H23</f>
        <v>0.5667257060185186</v>
      </c>
      <c r="O26" s="207">
        <v>328.3000000003468</v>
      </c>
      <c r="P26" s="8">
        <v>107.7999999997416</v>
      </c>
      <c r="Q26" s="8">
        <v>2127.1000000008653</v>
      </c>
      <c r="R26" s="208">
        <v>107.7999999997416</v>
      </c>
      <c r="S26" s="208">
        <v>2127.1000000008653</v>
      </c>
      <c r="T26" s="8">
        <f>'[1]KMU3'!D23</f>
        <v>0.7150753587962962</v>
      </c>
      <c r="U26" s="8">
        <f>'[1]KMU3'!H23</f>
        <v>0.7152628356481482</v>
      </c>
      <c r="V26" s="207">
        <v>119.80000000077945</v>
      </c>
      <c r="W26" s="8">
        <f>'[1]KMU4'!D23</f>
        <v>0.7155894097222223</v>
      </c>
      <c r="X26" s="8">
        <f>'[1]KMU4'!H23</f>
        <v>0.7157662962962963</v>
      </c>
      <c r="Y26" s="207">
        <v>28.299999999340685</v>
      </c>
      <c r="Z26" s="207"/>
      <c r="AA26" s="20">
        <f t="shared" si="0"/>
        <v>2711.3000000010743</v>
      </c>
      <c r="AB26" s="158"/>
      <c r="AC26" s="158"/>
      <c r="AD26" s="158"/>
      <c r="AE26" s="158"/>
      <c r="AF26" s="158"/>
      <c r="AG26" s="158"/>
      <c r="AH26" s="158"/>
    </row>
    <row r="27" spans="1:34" ht="21.75" customHeight="1">
      <c r="A27" s="7">
        <v>20</v>
      </c>
      <c r="B27" s="21">
        <v>20</v>
      </c>
      <c r="C27" s="28">
        <v>8</v>
      </c>
      <c r="D27" s="31" t="s">
        <v>34</v>
      </c>
      <c r="E27" s="24" t="s">
        <v>35</v>
      </c>
      <c r="F27" s="29" t="s">
        <v>14</v>
      </c>
      <c r="G27" s="30" t="s">
        <v>88</v>
      </c>
      <c r="H27" s="30">
        <v>1958</v>
      </c>
      <c r="I27" s="30" t="s">
        <v>121</v>
      </c>
      <c r="J27" s="17" t="s">
        <v>128</v>
      </c>
      <c r="K27" s="17" t="s">
        <v>128</v>
      </c>
      <c r="L27" s="18" t="s">
        <v>128</v>
      </c>
      <c r="M27" s="8">
        <f>'[1]KMU1'!D6</f>
        <v>0.5518088773148148</v>
      </c>
      <c r="N27" s="8">
        <f>'[1]KMU1'!H6</f>
        <v>0.5520196296296297</v>
      </c>
      <c r="O27" s="207">
        <v>320.90000000101776</v>
      </c>
      <c r="P27" s="8">
        <v>150.29999999966032</v>
      </c>
      <c r="Q27" s="8">
        <v>2722.500000001169</v>
      </c>
      <c r="R27" s="208">
        <v>150.29999999966032</v>
      </c>
      <c r="S27" s="208">
        <v>2722.500000001169</v>
      </c>
      <c r="T27" s="8">
        <f>'[1]KMU3'!D6</f>
        <v>0.7403599652777778</v>
      </c>
      <c r="U27" s="8">
        <f>'[1]KMU3'!H6</f>
        <v>0.7405436574074074</v>
      </c>
      <c r="V27" s="207">
        <v>87.09999999924628</v>
      </c>
      <c r="W27" s="8">
        <f>'[1]KMU4'!D6</f>
        <v>0.7407774305555556</v>
      </c>
      <c r="X27" s="8">
        <f>'[1]KMU4'!H6</f>
        <v>0.7409576388888889</v>
      </c>
      <c r="Y27" s="207">
        <v>56.999999999888416</v>
      </c>
      <c r="Z27" s="207">
        <v>100</v>
      </c>
      <c r="AA27" s="20">
        <f t="shared" si="0"/>
        <v>3437.800000000982</v>
      </c>
      <c r="AB27" s="158"/>
      <c r="AC27" s="158"/>
      <c r="AD27" s="158"/>
      <c r="AE27" s="158"/>
      <c r="AF27" s="158"/>
      <c r="AG27" s="158"/>
      <c r="AH27" s="158"/>
    </row>
    <row r="28" spans="1:34" ht="21.75" customHeight="1">
      <c r="A28" s="6">
        <v>21</v>
      </c>
      <c r="B28" s="21">
        <v>21</v>
      </c>
      <c r="C28" s="28">
        <v>23</v>
      </c>
      <c r="D28" s="31" t="s">
        <v>58</v>
      </c>
      <c r="E28" s="24" t="s">
        <v>59</v>
      </c>
      <c r="F28" s="29" t="s">
        <v>13</v>
      </c>
      <c r="G28" s="30" t="s">
        <v>104</v>
      </c>
      <c r="H28" s="30">
        <v>1928</v>
      </c>
      <c r="I28" s="30" t="s">
        <v>16</v>
      </c>
      <c r="J28" s="17" t="s">
        <v>128</v>
      </c>
      <c r="K28" s="17" t="s">
        <v>128</v>
      </c>
      <c r="L28" s="18" t="s">
        <v>128</v>
      </c>
      <c r="M28" s="8">
        <f>'[1]KMU1'!D21</f>
        <v>0.5650618981481481</v>
      </c>
      <c r="N28" s="8">
        <f>'[1]KMU1'!H21</f>
        <v>0.5653165393518519</v>
      </c>
      <c r="O28" s="207">
        <v>700.1000000006243</v>
      </c>
      <c r="P28" s="8">
        <v>279.5000000000271</v>
      </c>
      <c r="Q28" s="8">
        <v>3951.400000000227</v>
      </c>
      <c r="R28" s="208">
        <v>279.5000000000271</v>
      </c>
      <c r="S28" s="208">
        <v>3951.400000000227</v>
      </c>
      <c r="T28" s="8">
        <f>'[1]KMU3'!D21</f>
        <v>0.7125743055555556</v>
      </c>
      <c r="U28" s="8">
        <f>'[1]KMU3'!H21</f>
        <v>0.7127535185185185</v>
      </c>
      <c r="V28" s="207">
        <v>48.400000000071884</v>
      </c>
      <c r="W28" s="8">
        <f>'[1]KMU4'!D21</f>
        <v>0.7131314699074074</v>
      </c>
      <c r="X28" s="8">
        <f>'[1]KMU4'!H21</f>
        <v>0.7133198958333334</v>
      </c>
      <c r="Y28" s="207">
        <v>128.00000000107298</v>
      </c>
      <c r="Z28" s="207"/>
      <c r="AA28" s="20">
        <f t="shared" si="0"/>
        <v>5107.400000002023</v>
      </c>
      <c r="AB28" s="158"/>
      <c r="AC28" s="158"/>
      <c r="AD28" s="158"/>
      <c r="AE28" s="158"/>
      <c r="AF28" s="158"/>
      <c r="AG28" s="158"/>
      <c r="AH28" s="158"/>
    </row>
    <row r="29" spans="1:34" ht="21.75" customHeight="1">
      <c r="A29" s="7">
        <v>22</v>
      </c>
      <c r="B29" s="21">
        <v>22</v>
      </c>
      <c r="C29" s="28">
        <v>32</v>
      </c>
      <c r="D29" s="35" t="s">
        <v>69</v>
      </c>
      <c r="E29" s="23" t="s">
        <v>70</v>
      </c>
      <c r="F29" s="30" t="s">
        <v>14</v>
      </c>
      <c r="G29" s="26" t="s">
        <v>110</v>
      </c>
      <c r="H29" s="26">
        <v>1951</v>
      </c>
      <c r="I29" s="30" t="s">
        <v>16</v>
      </c>
      <c r="J29" s="17" t="s">
        <v>128</v>
      </c>
      <c r="K29" s="17" t="s">
        <v>128</v>
      </c>
      <c r="L29" s="18" t="s">
        <v>128</v>
      </c>
      <c r="M29" s="8">
        <f>'[1]KMU1'!D27</f>
        <v>0.5698453472222222</v>
      </c>
      <c r="N29" s="8">
        <f>'[1]KMU1'!H27</f>
        <v>0.5700917013888889</v>
      </c>
      <c r="O29" s="208">
        <v>628.4999999996755</v>
      </c>
      <c r="P29" s="8">
        <v>837.3999999997252</v>
      </c>
      <c r="Q29" s="8">
        <v>3170.199999999426</v>
      </c>
      <c r="R29" s="208">
        <v>837.3999999997252</v>
      </c>
      <c r="S29" s="208">
        <v>3170.199999999426</v>
      </c>
      <c r="T29" s="8">
        <f>'[1]KMU3'!D27</f>
        <v>0.7173486111111111</v>
      </c>
      <c r="U29" s="8">
        <f>'[1]KMU3'!H27</f>
        <v>0.7175735069444444</v>
      </c>
      <c r="V29" s="207">
        <v>443.09999999966004</v>
      </c>
      <c r="W29" s="8">
        <f>'[1]KMU4'!D27</f>
        <v>0.7179125347222222</v>
      </c>
      <c r="X29" s="8">
        <f>'[1]KMU4'!H27</f>
        <v>0.7181120023148148</v>
      </c>
      <c r="Y29" s="207">
        <v>223.4000000000193</v>
      </c>
      <c r="Z29" s="207"/>
      <c r="AA29" s="20">
        <f t="shared" si="0"/>
        <v>5302.599999998507</v>
      </c>
      <c r="AB29" s="158"/>
      <c r="AC29" s="158"/>
      <c r="AD29" s="158"/>
      <c r="AE29" s="158"/>
      <c r="AF29" s="158"/>
      <c r="AG29" s="158"/>
      <c r="AH29" s="158"/>
    </row>
    <row r="30" spans="1:34" ht="21.75" customHeight="1">
      <c r="A30" s="7">
        <v>24</v>
      </c>
      <c r="B30" s="21">
        <v>23</v>
      </c>
      <c r="C30" s="28">
        <v>43</v>
      </c>
      <c r="D30" s="36" t="s">
        <v>81</v>
      </c>
      <c r="E30" s="36" t="s">
        <v>82</v>
      </c>
      <c r="F30" s="29" t="s">
        <v>14</v>
      </c>
      <c r="G30" s="25" t="s">
        <v>115</v>
      </c>
      <c r="H30" s="25">
        <v>1967</v>
      </c>
      <c r="I30" s="30" t="s">
        <v>16</v>
      </c>
      <c r="J30" s="17" t="s">
        <v>128</v>
      </c>
      <c r="K30" s="17" t="s">
        <v>128</v>
      </c>
      <c r="L30" s="18" t="s">
        <v>128</v>
      </c>
      <c r="M30" s="8">
        <f>'[1]KMU1'!D33</f>
        <v>0.573750150462963</v>
      </c>
      <c r="N30" s="8">
        <f>'[1]KMU1'!H33</f>
        <v>0.5739269097222223</v>
      </c>
      <c r="O30" s="208">
        <v>27.200000000412615</v>
      </c>
      <c r="P30" s="8">
        <v>71.00000000095014</v>
      </c>
      <c r="Q30" s="8">
        <v>6084</v>
      </c>
      <c r="R30" s="208">
        <v>71.00000000095014</v>
      </c>
      <c r="S30" s="208">
        <v>6084</v>
      </c>
      <c r="T30" s="8">
        <f>'[1]KMU3'!D33</f>
        <v>0.7230974074074074</v>
      </c>
      <c r="U30" s="8">
        <f>'[1]KMU3'!H33</f>
        <v>0.7232664583333334</v>
      </c>
      <c r="V30" s="207">
        <v>39.39999999930427</v>
      </c>
      <c r="W30" s="8">
        <f>'[1]KMU4'!D33</f>
        <v>0.7235220023148149</v>
      </c>
      <c r="X30" s="8">
        <f>'[1]KMU4'!H33</f>
        <v>0.7236942476851852</v>
      </c>
      <c r="Y30" s="207">
        <v>11.800000000562306</v>
      </c>
      <c r="Z30" s="207"/>
      <c r="AA30" s="20">
        <f t="shared" si="0"/>
        <v>6233.400000001229</v>
      </c>
      <c r="AB30" s="158"/>
      <c r="AC30" s="158"/>
      <c r="AD30" s="158"/>
      <c r="AE30" s="158"/>
      <c r="AF30" s="158"/>
      <c r="AG30" s="158"/>
      <c r="AH30" s="158"/>
    </row>
    <row r="31" spans="2:34" ht="21.75" customHeight="1">
      <c r="B31" s="21">
        <v>24</v>
      </c>
      <c r="C31" s="28">
        <v>7</v>
      </c>
      <c r="D31" s="31" t="s">
        <v>32</v>
      </c>
      <c r="E31" s="24" t="s">
        <v>33</v>
      </c>
      <c r="F31" s="29" t="s">
        <v>14</v>
      </c>
      <c r="G31" s="30" t="s">
        <v>87</v>
      </c>
      <c r="H31" s="30">
        <v>1972</v>
      </c>
      <c r="I31" s="30" t="s">
        <v>121</v>
      </c>
      <c r="J31" s="17" t="s">
        <v>129</v>
      </c>
      <c r="K31" s="17"/>
      <c r="L31" s="18"/>
      <c r="M31" s="8">
        <f>'[1]KMU1'!D5</f>
        <v>0.5510394328703704</v>
      </c>
      <c r="N31" s="8">
        <f>'[1]KMU1'!H5</f>
        <v>0.5512097222222222</v>
      </c>
      <c r="O31" s="207">
        <v>28.70000000031331</v>
      </c>
      <c r="P31" s="8">
        <v>97.30000000003253</v>
      </c>
      <c r="Q31" s="8">
        <v>6083.500000001365</v>
      </c>
      <c r="R31" s="208">
        <v>97.30000000003253</v>
      </c>
      <c r="S31" s="208">
        <v>6083.500000001365</v>
      </c>
      <c r="T31" s="8">
        <f>'[1]KMU3'!D5</f>
        <v>0.7636922337962962</v>
      </c>
      <c r="U31" s="8">
        <f>'[1]KMU3'!H5</f>
        <v>0.7638753356481481</v>
      </c>
      <c r="V31" s="207">
        <v>82.000000000292</v>
      </c>
      <c r="W31" s="8">
        <f>'[1]KMU4'!D5</f>
        <v>0.7646913310185185</v>
      </c>
      <c r="X31" s="8">
        <f>'[1]KMU4'!H5</f>
        <v>0.7648747222222222</v>
      </c>
      <c r="Y31" s="207">
        <v>84.49999999994867</v>
      </c>
      <c r="Z31" s="207"/>
      <c r="AA31" s="20">
        <f t="shared" si="0"/>
        <v>6376.000000001952</v>
      </c>
      <c r="AB31" s="158"/>
      <c r="AC31" s="159"/>
      <c r="AD31" s="158"/>
      <c r="AE31" s="158"/>
      <c r="AF31" s="158"/>
      <c r="AG31" s="158"/>
      <c r="AH31" s="158"/>
    </row>
    <row r="32" spans="2:34" ht="21.75" customHeight="1">
      <c r="B32" s="21">
        <v>25</v>
      </c>
      <c r="C32" s="28">
        <v>22</v>
      </c>
      <c r="D32" s="31" t="s">
        <v>56</v>
      </c>
      <c r="E32" s="24" t="s">
        <v>57</v>
      </c>
      <c r="F32" s="29" t="s">
        <v>13</v>
      </c>
      <c r="G32" s="30" t="s">
        <v>103</v>
      </c>
      <c r="H32" s="30">
        <v>1925</v>
      </c>
      <c r="I32" s="30" t="s">
        <v>16</v>
      </c>
      <c r="J32" s="17" t="s">
        <v>128</v>
      </c>
      <c r="K32" s="17" t="s">
        <v>128</v>
      </c>
      <c r="L32" s="18" t="s">
        <v>128</v>
      </c>
      <c r="M32" s="8">
        <f>'[1]KMU1'!D20</f>
        <v>0.5643605787037037</v>
      </c>
      <c r="N32" s="8">
        <f>'[1]KMU1'!H20</f>
        <v>0.5646033449074074</v>
      </c>
      <c r="O32" s="207">
        <v>597.4999999997123</v>
      </c>
      <c r="P32" s="8">
        <v>21.499999999306908</v>
      </c>
      <c r="Q32" s="8">
        <v>6084</v>
      </c>
      <c r="R32" s="208">
        <v>21.499999999306908</v>
      </c>
      <c r="S32" s="208">
        <v>6084</v>
      </c>
      <c r="T32" s="8">
        <f>'[1]KMU3'!D20</f>
        <v>0.7491569444444445</v>
      </c>
      <c r="U32" s="8">
        <f>'[1]KMU3'!H20</f>
        <v>0.7493628009259259</v>
      </c>
      <c r="V32" s="207">
        <v>278.5999999994217</v>
      </c>
      <c r="W32" s="8">
        <f>'[1]KMU4'!D20</f>
        <v>0.7495913773148147</v>
      </c>
      <c r="X32" s="8">
        <f>'[1]KMU4'!H20</f>
        <v>0.7497782523148149</v>
      </c>
      <c r="Y32" s="207">
        <v>114.600000001225</v>
      </c>
      <c r="Z32" s="207"/>
      <c r="AA32" s="20">
        <f t="shared" si="0"/>
        <v>7096.199999999666</v>
      </c>
      <c r="AB32" s="158"/>
      <c r="AC32" s="159"/>
      <c r="AD32" s="158"/>
      <c r="AE32" s="158"/>
      <c r="AF32" s="158"/>
      <c r="AG32" s="158"/>
      <c r="AH32" s="158"/>
    </row>
    <row r="33" spans="2:34" ht="21.75" customHeight="1">
      <c r="B33" s="21">
        <v>26</v>
      </c>
      <c r="C33" s="28">
        <v>21</v>
      </c>
      <c r="D33" s="31" t="s">
        <v>54</v>
      </c>
      <c r="E33" s="24" t="s">
        <v>55</v>
      </c>
      <c r="F33" s="29" t="s">
        <v>13</v>
      </c>
      <c r="G33" s="30" t="s">
        <v>102</v>
      </c>
      <c r="H33" s="30">
        <v>1922</v>
      </c>
      <c r="I33" s="30" t="s">
        <v>16</v>
      </c>
      <c r="J33" s="17" t="s">
        <v>128</v>
      </c>
      <c r="K33" s="17" t="s">
        <v>128</v>
      </c>
      <c r="L33" s="18" t="s">
        <v>128</v>
      </c>
      <c r="M33" s="8">
        <f>'[1]KMU1'!D19</f>
        <v>0.5634651041666666</v>
      </c>
      <c r="N33" s="8">
        <f>'[1]KMU1'!H19</f>
        <v>0.5636596527777777</v>
      </c>
      <c r="O33" s="207">
        <v>180.9000000001006</v>
      </c>
      <c r="P33" s="8">
        <v>127.39999999988078</v>
      </c>
      <c r="Q33" s="8">
        <v>6084</v>
      </c>
      <c r="R33" s="208">
        <v>127.39999999988078</v>
      </c>
      <c r="S33" s="208">
        <v>6084</v>
      </c>
      <c r="T33" s="8">
        <f>'[1]KMU3'!D19</f>
        <v>0.7486568981481482</v>
      </c>
      <c r="U33" s="8">
        <f>'[1]KMU3'!H19</f>
        <v>0.7489101273148148</v>
      </c>
      <c r="V33" s="207">
        <v>687.8999999993453</v>
      </c>
      <c r="W33" s="8">
        <f>'[1]KMU4'!D19</f>
        <v>0.7491426041666666</v>
      </c>
      <c r="X33" s="8">
        <f>'[1]KMU4'!H19</f>
        <v>0.7493294791666667</v>
      </c>
      <c r="Y33" s="207">
        <v>114.600000001225</v>
      </c>
      <c r="Z33" s="207"/>
      <c r="AA33" s="20">
        <f t="shared" si="0"/>
        <v>7194.80000000055</v>
      </c>
      <c r="AB33" s="158"/>
      <c r="AC33" s="159"/>
      <c r="AD33" s="158"/>
      <c r="AE33" s="158"/>
      <c r="AF33" s="158"/>
      <c r="AG33" s="158"/>
      <c r="AH33" s="158"/>
    </row>
    <row r="34" spans="2:34" ht="21.75" customHeight="1" thickBot="1">
      <c r="B34" s="21">
        <v>27</v>
      </c>
      <c r="C34" s="37">
        <v>27</v>
      </c>
      <c r="D34" s="173" t="s">
        <v>179</v>
      </c>
      <c r="E34" s="173" t="s">
        <v>65</v>
      </c>
      <c r="F34" s="38" t="s">
        <v>13</v>
      </c>
      <c r="G34" s="38" t="s">
        <v>107</v>
      </c>
      <c r="H34" s="38">
        <v>1936</v>
      </c>
      <c r="I34" s="39" t="s">
        <v>16</v>
      </c>
      <c r="J34" s="40" t="s">
        <v>128</v>
      </c>
      <c r="K34" s="40" t="s">
        <v>128</v>
      </c>
      <c r="L34" s="41" t="s">
        <v>128</v>
      </c>
      <c r="M34" s="42">
        <f>'[1]KMU1'!D24</f>
        <v>0.5671361689814814</v>
      </c>
      <c r="N34" s="42">
        <f>'[1]KMU1'!H24</f>
        <v>0.5673812962962963</v>
      </c>
      <c r="O34" s="210">
        <v>617.9000000003256</v>
      </c>
      <c r="P34" s="42">
        <v>234.99999999961568</v>
      </c>
      <c r="Q34" s="42">
        <v>6084</v>
      </c>
      <c r="R34" s="210">
        <v>234.99999999961568</v>
      </c>
      <c r="S34" s="210">
        <v>6084</v>
      </c>
      <c r="T34" s="42">
        <f>'[1]KMU3'!D24</f>
        <v>0.7840513310185185</v>
      </c>
      <c r="U34" s="42">
        <f>'[1]KMU3'!H24</f>
        <v>0.7842952199074074</v>
      </c>
      <c r="V34" s="209">
        <v>607.1999999994161</v>
      </c>
      <c r="W34" s="42">
        <f>'[1]KMU4'!D24</f>
        <v>0.7845191898148148</v>
      </c>
      <c r="X34" s="42">
        <f>'[1]KMU4'!H24</f>
        <v>0.7847616782407408</v>
      </c>
      <c r="Y34" s="209">
        <v>595.1000000006558</v>
      </c>
      <c r="Z34" s="209"/>
      <c r="AA34" s="49">
        <f t="shared" si="0"/>
        <v>8139.2000000000135</v>
      </c>
      <c r="AB34" s="158"/>
      <c r="AC34" s="159"/>
      <c r="AD34" s="158"/>
      <c r="AE34" s="158"/>
      <c r="AF34" s="158"/>
      <c r="AG34" s="158"/>
      <c r="AH34" s="158"/>
    </row>
    <row r="35" spans="2:34" ht="21.75" customHeight="1" thickTop="1">
      <c r="B35" s="50">
        <v>1</v>
      </c>
      <c r="C35" s="51">
        <v>53</v>
      </c>
      <c r="D35" s="52" t="s">
        <v>49</v>
      </c>
      <c r="E35" s="52"/>
      <c r="F35" s="53" t="s">
        <v>14</v>
      </c>
      <c r="G35" s="54" t="s">
        <v>97</v>
      </c>
      <c r="H35" s="54">
        <v>1948</v>
      </c>
      <c r="I35" s="53" t="s">
        <v>122</v>
      </c>
      <c r="J35" s="55" t="s">
        <v>128</v>
      </c>
      <c r="K35" s="55"/>
      <c r="L35" s="56"/>
      <c r="M35" s="57">
        <f>'[1]KMU1'!D14</f>
        <v>0.5579888310185185</v>
      </c>
      <c r="N35" s="57">
        <f>'[1]KMU1'!H14</f>
        <v>0.5581720023148148</v>
      </c>
      <c r="O35" s="211">
        <v>82.60000000005613</v>
      </c>
      <c r="P35" s="57">
        <v>68.80000000068515</v>
      </c>
      <c r="Q35" s="57">
        <v>193.79999999959097</v>
      </c>
      <c r="R35" s="212">
        <v>68.80000000068515</v>
      </c>
      <c r="S35" s="212">
        <v>193.79999999959097</v>
      </c>
      <c r="T35" s="57">
        <f>'[1]KMU3'!D14</f>
        <v>0.7144551041666667</v>
      </c>
      <c r="U35" s="57">
        <f>'[1]KMU3'!H14</f>
        <v>0.714632962962963</v>
      </c>
      <c r="V35" s="211">
        <v>36.69999999987533</v>
      </c>
      <c r="W35" s="57">
        <f>'[1]KMU4'!D14</f>
        <v>0.7150527893518519</v>
      </c>
      <c r="X35" s="57">
        <f>'[1]KMU4'!H14</f>
        <v>0.7152382175925927</v>
      </c>
      <c r="Y35" s="211">
        <v>102.10000000006397</v>
      </c>
      <c r="Z35" s="211"/>
      <c r="AA35" s="20">
        <f t="shared" si="0"/>
        <v>484.00000000027154</v>
      </c>
      <c r="AB35" s="158"/>
      <c r="AC35" s="159"/>
      <c r="AD35" s="158"/>
      <c r="AE35" s="158"/>
      <c r="AF35" s="158"/>
      <c r="AG35" s="158"/>
      <c r="AH35" s="158"/>
    </row>
    <row r="36" spans="2:34" ht="21.75" customHeight="1">
      <c r="B36" s="21">
        <v>2</v>
      </c>
      <c r="C36" s="28">
        <v>54</v>
      </c>
      <c r="D36" s="31" t="s">
        <v>50</v>
      </c>
      <c r="E36" s="24"/>
      <c r="F36" s="30" t="s">
        <v>14</v>
      </c>
      <c r="G36" s="30" t="s">
        <v>98</v>
      </c>
      <c r="H36" s="30">
        <v>1962</v>
      </c>
      <c r="I36" s="30" t="s">
        <v>122</v>
      </c>
      <c r="J36" s="17" t="s">
        <v>128</v>
      </c>
      <c r="K36" s="17" t="s">
        <v>128</v>
      </c>
      <c r="L36" s="18" t="s">
        <v>128</v>
      </c>
      <c r="M36" s="8">
        <f>'[1]KMU1'!D15</f>
        <v>0.5586310416666667</v>
      </c>
      <c r="N36" s="8">
        <f>'[1]KMU1'!H15</f>
        <v>0.5588067592592593</v>
      </c>
      <c r="O36" s="207">
        <v>18.200000000113846</v>
      </c>
      <c r="P36" s="8">
        <v>196.60000000032335</v>
      </c>
      <c r="Q36" s="8">
        <v>276.0000000008489</v>
      </c>
      <c r="R36" s="208">
        <v>196.60000000032335</v>
      </c>
      <c r="S36" s="208">
        <v>276.0000000008489</v>
      </c>
      <c r="T36" s="8">
        <f>'[1]KMU3'!D15</f>
        <v>0.740900173611111</v>
      </c>
      <c r="U36" s="8">
        <f>'[1]KMU3'!H15</f>
        <v>0.7410651851851852</v>
      </c>
      <c r="V36" s="207">
        <v>74.29999999965281</v>
      </c>
      <c r="W36" s="8">
        <f>'[1]KMU4'!D15</f>
        <v>0.7413309837962964</v>
      </c>
      <c r="X36" s="8">
        <f>'[1]KMU4'!H15</f>
        <v>0.7415149768518519</v>
      </c>
      <c r="Y36" s="207">
        <v>89.69999999950312</v>
      </c>
      <c r="Z36" s="207"/>
      <c r="AA36" s="20">
        <f t="shared" si="0"/>
        <v>654.8000000004421</v>
      </c>
      <c r="AB36" s="158"/>
      <c r="AC36" s="159"/>
      <c r="AD36" s="158"/>
      <c r="AE36" s="158"/>
      <c r="AF36" s="158"/>
      <c r="AG36" s="158"/>
      <c r="AH36" s="158"/>
    </row>
    <row r="37" spans="2:34" ht="21.75" customHeight="1">
      <c r="B37" s="21">
        <v>4</v>
      </c>
      <c r="C37" s="28">
        <v>58</v>
      </c>
      <c r="D37" s="31" t="s">
        <v>51</v>
      </c>
      <c r="E37" s="24"/>
      <c r="F37" s="30" t="s">
        <v>14</v>
      </c>
      <c r="G37" s="30" t="s">
        <v>99</v>
      </c>
      <c r="H37" s="30">
        <v>1956</v>
      </c>
      <c r="I37" s="30" t="s">
        <v>122</v>
      </c>
      <c r="J37" s="17"/>
      <c r="K37" s="17"/>
      <c r="L37" s="18"/>
      <c r="M37" s="8">
        <f>'[1]KMU1'!D16</f>
        <v>0.5594142476851852</v>
      </c>
      <c r="N37" s="8">
        <f>'[1]KMU1'!H16</f>
        <v>0.5595687152777779</v>
      </c>
      <c r="O37" s="207">
        <v>165.3999999996501</v>
      </c>
      <c r="P37" s="8">
        <v>98.29999999981004</v>
      </c>
      <c r="Q37" s="8">
        <v>1469.8000000002764</v>
      </c>
      <c r="R37" s="208">
        <v>98.29999999981004</v>
      </c>
      <c r="S37" s="208">
        <v>1469.8000000002764</v>
      </c>
      <c r="T37" s="8">
        <f>'[1]KMU3'!D16</f>
        <v>0.7156088194444444</v>
      </c>
      <c r="U37" s="8">
        <f>'[1]KMU3'!H16</f>
        <v>0.7157674652777778</v>
      </c>
      <c r="V37" s="207">
        <v>129.29999999977332</v>
      </c>
      <c r="W37" s="8">
        <f>'[1]KMU4'!D16</f>
        <v>0.7161184490740741</v>
      </c>
      <c r="X37" s="8">
        <f>'[1]KMU4'!H16</f>
        <v>0.7162534606481481</v>
      </c>
      <c r="Y37" s="207">
        <v>333.50000000039165</v>
      </c>
      <c r="Z37" s="207"/>
      <c r="AA37" s="20">
        <f t="shared" si="0"/>
        <v>2196.2999999999015</v>
      </c>
      <c r="AB37" s="158"/>
      <c r="AC37" s="159"/>
      <c r="AD37" s="158"/>
      <c r="AE37" s="158"/>
      <c r="AF37" s="158"/>
      <c r="AG37" s="158"/>
      <c r="AH37" s="158"/>
    </row>
    <row r="38" spans="2:34" ht="21.75" customHeight="1">
      <c r="B38" s="21">
        <v>6</v>
      </c>
      <c r="C38" s="28">
        <v>61</v>
      </c>
      <c r="D38" s="190" t="s">
        <v>52</v>
      </c>
      <c r="E38" s="66"/>
      <c r="F38" s="38" t="s">
        <v>14</v>
      </c>
      <c r="G38" s="39" t="s">
        <v>100</v>
      </c>
      <c r="H38" s="39">
        <v>1937</v>
      </c>
      <c r="I38" s="39" t="s">
        <v>123</v>
      </c>
      <c r="J38" s="17" t="s">
        <v>128</v>
      </c>
      <c r="K38" s="17"/>
      <c r="L38" s="18"/>
      <c r="M38" s="8">
        <f>'[1]KMU1'!D17</f>
        <v>0.5599997800925925</v>
      </c>
      <c r="N38" s="8">
        <f>'[1]KMU1'!H17</f>
        <v>0.5601516319444445</v>
      </c>
      <c r="O38" s="207">
        <v>187.99999999907874</v>
      </c>
      <c r="P38" s="8">
        <v>189.00000000028433</v>
      </c>
      <c r="Q38" s="8">
        <v>169.59999999919262</v>
      </c>
      <c r="R38" s="208">
        <v>189.00000000028433</v>
      </c>
      <c r="S38" s="208">
        <v>169.59999999919262</v>
      </c>
      <c r="T38" s="8">
        <f>'[1]KMU3'!D17</f>
        <v>0</v>
      </c>
      <c r="U38" s="8">
        <f>'[1]KMU3'!H17</f>
        <v>0</v>
      </c>
      <c r="V38" s="207" t="s">
        <v>131</v>
      </c>
      <c r="W38" s="8">
        <f>'[1]KMU4'!D17</f>
        <v>0</v>
      </c>
      <c r="X38" s="8">
        <f>'[1]KMU4'!H17</f>
        <v>0</v>
      </c>
      <c r="Y38" s="207" t="s">
        <v>131</v>
      </c>
      <c r="Z38" s="207"/>
      <c r="AA38" s="19" t="s">
        <v>131</v>
      </c>
      <c r="AB38" s="158"/>
      <c r="AC38" s="159"/>
      <c r="AD38" s="158"/>
      <c r="AE38" s="158"/>
      <c r="AF38" s="158"/>
      <c r="AG38" s="158"/>
      <c r="AH38" s="158"/>
    </row>
    <row r="39" spans="2:34" ht="21.75" customHeight="1">
      <c r="B39" s="96">
        <v>5</v>
      </c>
      <c r="C39" s="28">
        <v>63</v>
      </c>
      <c r="D39" s="31" t="s">
        <v>53</v>
      </c>
      <c r="E39" s="24"/>
      <c r="F39" s="29" t="s">
        <v>14</v>
      </c>
      <c r="G39" s="30" t="s">
        <v>101</v>
      </c>
      <c r="H39" s="30">
        <v>1965</v>
      </c>
      <c r="I39" s="30" t="s">
        <v>123</v>
      </c>
      <c r="J39" s="17" t="s">
        <v>128</v>
      </c>
      <c r="K39" s="17"/>
      <c r="L39" s="18"/>
      <c r="M39" s="8">
        <f>'[1]KMU1'!D18</f>
        <v>0.5607800462962963</v>
      </c>
      <c r="N39" s="8">
        <f>'[1]KMU1'!H18</f>
        <v>0.5610172337962963</v>
      </c>
      <c r="O39" s="207">
        <v>549.3000000001159</v>
      </c>
      <c r="P39" s="8">
        <v>113.30000000013735</v>
      </c>
      <c r="Q39" s="8">
        <v>4198.300000001005</v>
      </c>
      <c r="R39" s="208">
        <v>113.30000000013735</v>
      </c>
      <c r="S39" s="208">
        <v>4198.300000001005</v>
      </c>
      <c r="T39" s="8">
        <f>'[1]KMU3'!D18</f>
        <v>0.711204363425926</v>
      </c>
      <c r="U39" s="8">
        <f>'[1]KMU3'!H18</f>
        <v>0.7114539351851852</v>
      </c>
      <c r="V39" s="207">
        <v>656.2999999996179</v>
      </c>
      <c r="W39" s="8">
        <f>'[1]KMU4'!D18</f>
        <v>0.7116756828703704</v>
      </c>
      <c r="X39" s="8">
        <f>'[1]KMU4'!H18</f>
        <v>0.7118770833333333</v>
      </c>
      <c r="Y39" s="207">
        <v>240.0999999995292</v>
      </c>
      <c r="Z39" s="207"/>
      <c r="AA39" s="20">
        <f>O39+R39+S39+V39+Y39+Z39</f>
        <v>5757.300000000406</v>
      </c>
      <c r="AB39" s="158"/>
      <c r="AC39" s="159"/>
      <c r="AD39" s="158"/>
      <c r="AE39" s="158"/>
      <c r="AF39" s="158"/>
      <c r="AG39" s="158"/>
      <c r="AH39" s="158"/>
    </row>
    <row r="40" ht="12.75">
      <c r="AC40" s="4"/>
    </row>
    <row r="41" ht="12.75">
      <c r="AC41" s="4"/>
    </row>
    <row r="42" ht="12.75">
      <c r="AC42" s="4"/>
    </row>
    <row r="43" ht="12.75">
      <c r="AC43" s="4"/>
    </row>
    <row r="44" ht="12.75">
      <c r="AC44" s="4"/>
    </row>
    <row r="45" ht="12.75">
      <c r="AC45" s="4"/>
    </row>
    <row r="46" ht="12.75">
      <c r="AC46" s="4"/>
    </row>
    <row r="47" ht="12.75">
      <c r="AC47" s="4"/>
    </row>
    <row r="48" ht="12.75">
      <c r="AC48" s="4"/>
    </row>
    <row r="49" ht="12.75">
      <c r="AC49" s="4"/>
    </row>
  </sheetData>
  <sheetProtection password="CC37" sheet="1" selectLockedCells="1" selectUnlockedCells="1"/>
  <mergeCells count="33">
    <mergeCell ref="A1:AA1"/>
    <mergeCell ref="A2:AA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O4"/>
    <mergeCell ref="P4:R4"/>
    <mergeCell ref="P5:P6"/>
    <mergeCell ref="Q5:Q6"/>
    <mergeCell ref="T5:T6"/>
    <mergeCell ref="Y5:Y6"/>
    <mergeCell ref="U5:U6"/>
    <mergeCell ref="V5:V6"/>
    <mergeCell ref="W5:W6"/>
    <mergeCell ref="AA4:AA6"/>
    <mergeCell ref="M5:M6"/>
    <mergeCell ref="N5:N6"/>
    <mergeCell ref="O5:O6"/>
    <mergeCell ref="R5:R6"/>
    <mergeCell ref="X5:X6"/>
    <mergeCell ref="T4:V4"/>
    <mergeCell ref="W4:Y4"/>
    <mergeCell ref="Z4:Z6"/>
    <mergeCell ref="S5:S6"/>
  </mergeCells>
  <printOptions/>
  <pageMargins left="0.15" right="0.49" top="1" bottom="1" header="0.4921259845" footer="0.4921259845"/>
  <pageSetup horizontalDpi="600" verticalDpi="6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H32"/>
  <sheetViews>
    <sheetView zoomScale="85" zoomScaleNormal="85" workbookViewId="0" topLeftCell="B1">
      <pane xSplit="2" ySplit="3" topLeftCell="E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D31" sqref="D31"/>
    </sheetView>
  </sheetViews>
  <sheetFormatPr defaultColWidth="9.140625" defaultRowHeight="12.75"/>
  <cols>
    <col min="1" max="2" width="4.421875" style="5" customWidth="1"/>
    <col min="3" max="3" width="6.140625" style="11" customWidth="1"/>
    <col min="4" max="4" width="19.28125" style="11" customWidth="1"/>
    <col min="5" max="5" width="20.57421875" style="11" customWidth="1"/>
    <col min="6" max="6" width="8.00390625" style="11" customWidth="1"/>
    <col min="7" max="7" width="32.28125" style="11" customWidth="1"/>
    <col min="8" max="9" width="6.28125" style="11" customWidth="1"/>
    <col min="10" max="12" width="6.28125" style="11" hidden="1" customWidth="1"/>
    <col min="13" max="14" width="13.00390625" style="11" hidden="1" customWidth="1"/>
    <col min="15" max="15" width="12.28125" style="13" customWidth="1"/>
    <col min="16" max="16" width="13.00390625" style="13" hidden="1" customWidth="1"/>
    <col min="17" max="17" width="13.00390625" style="12" hidden="1" customWidth="1"/>
    <col min="18" max="18" width="11.28125" style="4" customWidth="1"/>
    <col min="19" max="19" width="10.00390625" style="4" customWidth="1"/>
    <col min="20" max="21" width="13.00390625" style="4" hidden="1" customWidth="1"/>
    <col min="22" max="22" width="10.00390625" style="4" customWidth="1"/>
    <col min="23" max="24" width="13.00390625" style="4" hidden="1" customWidth="1"/>
    <col min="25" max="25" width="10.00390625" style="4" customWidth="1"/>
    <col min="26" max="26" width="11.8515625" style="4" customWidth="1"/>
    <col min="27" max="27" width="10.28125" style="4" customWidth="1"/>
    <col min="28" max="28" width="8.57421875" style="4" customWidth="1"/>
    <col min="29" max="29" width="11.140625" style="5" customWidth="1"/>
    <col min="30" max="30" width="13.28125" style="4" customWidth="1"/>
    <col min="31" max="32" width="7.7109375" style="4" customWidth="1"/>
    <col min="33" max="33" width="12.140625" style="4" customWidth="1"/>
    <col min="34" max="34" width="13.28125" style="4" customWidth="1"/>
    <col min="35" max="35" width="7.7109375" style="4" customWidth="1"/>
    <col min="36" max="36" width="7.8515625" style="4" customWidth="1"/>
    <col min="37" max="37" width="9.140625" style="4" customWidth="1"/>
    <col min="38" max="38" width="12.00390625" style="4" customWidth="1"/>
    <col min="39" max="39" width="12.140625" style="4" customWidth="1"/>
    <col min="40" max="40" width="9.140625" style="4" customWidth="1"/>
    <col min="41" max="41" width="10.00390625" style="4" customWidth="1"/>
    <col min="42" max="42" width="10.140625" style="4" customWidth="1"/>
    <col min="43" max="43" width="8.57421875" style="4" customWidth="1"/>
    <col min="44" max="44" width="12.421875" style="4" customWidth="1"/>
    <col min="45" max="45" width="11.00390625" style="4" customWidth="1"/>
    <col min="46" max="46" width="9.140625" style="4" customWidth="1"/>
    <col min="47" max="47" width="11.421875" style="4" customWidth="1"/>
    <col min="48" max="16384" width="9.140625" style="4" customWidth="1"/>
  </cols>
  <sheetData>
    <row r="1" spans="1:29" s="1" customFormat="1" ht="36.75" customHeight="1">
      <c r="A1" s="229" t="s">
        <v>180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67"/>
      <c r="AC1" s="2"/>
    </row>
    <row r="2" spans="1:29" s="1" customFormat="1" ht="12.75" customHeight="1">
      <c r="A2" s="230" t="s">
        <v>189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67"/>
      <c r="AC2" s="2"/>
    </row>
    <row r="3" spans="1:29" s="1" customFormat="1" ht="12.75" customHeight="1" thickBot="1">
      <c r="A3" s="232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68"/>
      <c r="AC3" s="2"/>
    </row>
    <row r="4" spans="1:29" ht="15.75" customHeight="1">
      <c r="A4" s="234" t="s">
        <v>0</v>
      </c>
      <c r="B4" s="237" t="s">
        <v>0</v>
      </c>
      <c r="C4" s="240" t="s">
        <v>1</v>
      </c>
      <c r="D4" s="243" t="s">
        <v>2</v>
      </c>
      <c r="E4" s="243" t="s">
        <v>3</v>
      </c>
      <c r="F4" s="243" t="s">
        <v>4</v>
      </c>
      <c r="G4" s="243" t="s">
        <v>5</v>
      </c>
      <c r="H4" s="246" t="s">
        <v>6</v>
      </c>
      <c r="I4" s="247" t="s">
        <v>124</v>
      </c>
      <c r="J4" s="247" t="s">
        <v>125</v>
      </c>
      <c r="K4" s="247" t="s">
        <v>126</v>
      </c>
      <c r="L4" s="247" t="s">
        <v>127</v>
      </c>
      <c r="M4" s="249" t="s">
        <v>170</v>
      </c>
      <c r="N4" s="250"/>
      <c r="O4" s="251"/>
      <c r="P4" s="249" t="s">
        <v>172</v>
      </c>
      <c r="Q4" s="250"/>
      <c r="R4" s="251"/>
      <c r="S4" s="172" t="s">
        <v>171</v>
      </c>
      <c r="T4" s="249" t="s">
        <v>173</v>
      </c>
      <c r="U4" s="250"/>
      <c r="V4" s="251"/>
      <c r="W4" s="249" t="s">
        <v>174</v>
      </c>
      <c r="X4" s="250"/>
      <c r="Y4" s="251"/>
      <c r="Z4" s="256" t="s">
        <v>130</v>
      </c>
      <c r="AA4" s="261" t="s">
        <v>7</v>
      </c>
      <c r="AB4" s="261" t="s">
        <v>181</v>
      </c>
      <c r="AC4" s="4"/>
    </row>
    <row r="5" spans="1:29" ht="15.75" customHeight="1">
      <c r="A5" s="235"/>
      <c r="B5" s="238"/>
      <c r="C5" s="241"/>
      <c r="D5" s="244"/>
      <c r="E5" s="244"/>
      <c r="F5" s="244"/>
      <c r="G5" s="244"/>
      <c r="H5" s="227"/>
      <c r="I5" s="248"/>
      <c r="J5" s="248"/>
      <c r="K5" s="248"/>
      <c r="L5" s="248"/>
      <c r="M5" s="252" t="s">
        <v>8</v>
      </c>
      <c r="N5" s="254" t="s">
        <v>9</v>
      </c>
      <c r="O5" s="259" t="s">
        <v>12</v>
      </c>
      <c r="P5" s="252" t="s">
        <v>8</v>
      </c>
      <c r="Q5" s="254" t="s">
        <v>9</v>
      </c>
      <c r="R5" s="259" t="s">
        <v>12</v>
      </c>
      <c r="S5" s="259" t="s">
        <v>12</v>
      </c>
      <c r="T5" s="252" t="s">
        <v>8</v>
      </c>
      <c r="U5" s="254" t="s">
        <v>9</v>
      </c>
      <c r="V5" s="259" t="s">
        <v>12</v>
      </c>
      <c r="W5" s="252" t="s">
        <v>8</v>
      </c>
      <c r="X5" s="254" t="s">
        <v>9</v>
      </c>
      <c r="Y5" s="259" t="s">
        <v>12</v>
      </c>
      <c r="Z5" s="257"/>
      <c r="AA5" s="262"/>
      <c r="AB5" s="262"/>
      <c r="AC5" s="4"/>
    </row>
    <row r="6" spans="1:29" ht="16.5" customHeight="1">
      <c r="A6" s="236"/>
      <c r="B6" s="238"/>
      <c r="C6" s="241"/>
      <c r="D6" s="244"/>
      <c r="E6" s="244"/>
      <c r="F6" s="244"/>
      <c r="G6" s="244"/>
      <c r="H6" s="227"/>
      <c r="I6" s="248"/>
      <c r="J6" s="248"/>
      <c r="K6" s="248"/>
      <c r="L6" s="248"/>
      <c r="M6" s="253"/>
      <c r="N6" s="255"/>
      <c r="O6" s="260"/>
      <c r="P6" s="253"/>
      <c r="Q6" s="255"/>
      <c r="R6" s="260"/>
      <c r="S6" s="260"/>
      <c r="T6" s="253"/>
      <c r="U6" s="255"/>
      <c r="V6" s="260"/>
      <c r="W6" s="253"/>
      <c r="X6" s="255"/>
      <c r="Y6" s="260"/>
      <c r="Z6" s="257"/>
      <c r="AA6" s="262"/>
      <c r="AB6" s="262"/>
      <c r="AC6" s="4"/>
    </row>
    <row r="7" spans="1:29" ht="21" customHeight="1">
      <c r="A7" s="189"/>
      <c r="B7" s="96">
        <v>1</v>
      </c>
      <c r="C7" s="28">
        <v>14</v>
      </c>
      <c r="D7" s="24" t="s">
        <v>41</v>
      </c>
      <c r="E7" s="24" t="s">
        <v>42</v>
      </c>
      <c r="F7" s="29" t="s">
        <v>14</v>
      </c>
      <c r="G7" s="30" t="s">
        <v>92</v>
      </c>
      <c r="H7" s="30">
        <v>1958</v>
      </c>
      <c r="I7" s="30" t="s">
        <v>121</v>
      </c>
      <c r="J7" s="17" t="s">
        <v>128</v>
      </c>
      <c r="K7" s="17" t="s">
        <v>128</v>
      </c>
      <c r="L7" s="17" t="s">
        <v>128</v>
      </c>
      <c r="M7" s="8">
        <f>'[1]KMU1'!D10</f>
        <v>0.5552019328703703</v>
      </c>
      <c r="N7" s="8">
        <f>'[1]KMU1'!H10</f>
        <v>0.5553751504629629</v>
      </c>
      <c r="O7" s="207">
        <v>3.4000000000276605</v>
      </c>
      <c r="P7" s="8">
        <v>35.700000000588204</v>
      </c>
      <c r="Q7" s="8">
        <v>71.39999999974833</v>
      </c>
      <c r="R7" s="208">
        <v>35.700000000588204</v>
      </c>
      <c r="S7" s="208">
        <v>71.39999999974833</v>
      </c>
      <c r="T7" s="8">
        <f>'[1]KMU3'!D10</f>
        <v>0.7096288541666667</v>
      </c>
      <c r="U7" s="8">
        <f>'[1]KMU3'!H10</f>
        <v>0.7098013194444445</v>
      </c>
      <c r="V7" s="207">
        <v>9.89999999971053</v>
      </c>
      <c r="W7" s="8">
        <f>'[1]KMU4'!D10</f>
        <v>0.710115462962963</v>
      </c>
      <c r="X7" s="8">
        <f>'[1]KMU4'!H10</f>
        <v>0.7102897453703704</v>
      </c>
      <c r="Y7" s="207">
        <v>5.799999999552995</v>
      </c>
      <c r="Z7" s="207"/>
      <c r="AA7" s="20">
        <f aca="true" t="shared" si="0" ref="AA7:AA17">O7+R7+S7+V7+Y7+Z7</f>
        <v>126.19999999962772</v>
      </c>
      <c r="AB7" s="201">
        <v>10</v>
      </c>
      <c r="AC7" s="4"/>
    </row>
    <row r="8" spans="1:34" ht="21" customHeight="1">
      <c r="A8" s="6">
        <v>17</v>
      </c>
      <c r="B8" s="96">
        <v>2</v>
      </c>
      <c r="C8" s="28">
        <v>1</v>
      </c>
      <c r="D8" s="24" t="s">
        <v>24</v>
      </c>
      <c r="E8" s="24" t="s">
        <v>25</v>
      </c>
      <c r="F8" s="29" t="s">
        <v>14</v>
      </c>
      <c r="G8" s="29" t="s">
        <v>26</v>
      </c>
      <c r="H8" s="30">
        <v>1974</v>
      </c>
      <c r="I8" s="30" t="s">
        <v>121</v>
      </c>
      <c r="J8" s="17" t="s">
        <v>128</v>
      </c>
      <c r="K8" s="17"/>
      <c r="L8" s="17"/>
      <c r="M8" s="8">
        <f>'[1]KMU1'!D2</f>
        <v>0.5489193981481482</v>
      </c>
      <c r="N8" s="8">
        <f>'[1]KMU1'!H2</f>
        <v>0.5490917592592592</v>
      </c>
      <c r="O8" s="207">
        <v>10.800000000315947</v>
      </c>
      <c r="P8" s="8">
        <v>58.30000000001684</v>
      </c>
      <c r="Q8" s="8">
        <v>62.199999999208444</v>
      </c>
      <c r="R8" s="208">
        <v>58.30000000001684</v>
      </c>
      <c r="S8" s="208">
        <v>62.199999999208444</v>
      </c>
      <c r="T8" s="8">
        <f>'[1]KMU3'!D2</f>
        <v>0.7092646064814815</v>
      </c>
      <c r="U8" s="8">
        <f>'[1]KMU3'!H2</f>
        <v>0.7094367361111111</v>
      </c>
      <c r="V8" s="207">
        <v>12.799999999849433</v>
      </c>
      <c r="W8" s="8">
        <f>'[1]KMU4'!D2</f>
        <v>0.7098254513888889</v>
      </c>
      <c r="X8" s="8">
        <f>'[1]KMU4'!H2</f>
        <v>0.7099996064814814</v>
      </c>
      <c r="Y8" s="207">
        <v>4.6999999996656925</v>
      </c>
      <c r="Z8" s="207"/>
      <c r="AA8" s="20">
        <f t="shared" si="0"/>
        <v>148.79999999905635</v>
      </c>
      <c r="AB8" s="201">
        <v>8</v>
      </c>
      <c r="AC8" s="202"/>
      <c r="AD8" s="158"/>
      <c r="AE8" s="158"/>
      <c r="AF8" s="158"/>
      <c r="AG8" s="158"/>
      <c r="AH8" s="158"/>
    </row>
    <row r="9" spans="1:34" ht="21.75" customHeight="1">
      <c r="A9" s="7">
        <v>18</v>
      </c>
      <c r="B9" s="96">
        <v>3</v>
      </c>
      <c r="C9" s="28">
        <v>12</v>
      </c>
      <c r="D9" s="31" t="s">
        <v>39</v>
      </c>
      <c r="E9" s="24" t="s">
        <v>40</v>
      </c>
      <c r="F9" s="29" t="s">
        <v>14</v>
      </c>
      <c r="G9" s="30" t="s">
        <v>91</v>
      </c>
      <c r="H9" s="30">
        <v>1972</v>
      </c>
      <c r="I9" s="30" t="s">
        <v>121</v>
      </c>
      <c r="J9" s="17" t="s">
        <v>128</v>
      </c>
      <c r="K9" s="17" t="s">
        <v>128</v>
      </c>
      <c r="L9" s="17" t="s">
        <v>128</v>
      </c>
      <c r="M9" s="8">
        <f>'[1]KMU1'!D9</f>
        <v>0.5546274537037037</v>
      </c>
      <c r="N9" s="8">
        <f>'[1]KMU1'!H9</f>
        <v>0.5547996180555556</v>
      </c>
      <c r="O9" s="207">
        <v>12.499999999967372</v>
      </c>
      <c r="P9" s="8">
        <v>36.700000000834564</v>
      </c>
      <c r="Q9" s="8">
        <v>68.80000000140996</v>
      </c>
      <c r="R9" s="208">
        <v>36.700000000834564</v>
      </c>
      <c r="S9" s="208">
        <v>68.80000000140996</v>
      </c>
      <c r="T9" s="8">
        <f>'[1]KMU3'!D9</f>
        <v>0.7406398726851852</v>
      </c>
      <c r="U9" s="8">
        <f>'[1]KMU3'!H9</f>
        <v>0.7408171064814815</v>
      </c>
      <c r="V9" s="207">
        <v>31.300000000079763</v>
      </c>
      <c r="W9" s="8">
        <f>'[1]KMU4'!D9</f>
        <v>0.7410639930555556</v>
      </c>
      <c r="X9" s="8">
        <f>'[1]KMU4'!H9</f>
        <v>0.7412447800925926</v>
      </c>
      <c r="Y9" s="207">
        <v>62.00000000016098</v>
      </c>
      <c r="Z9" s="207"/>
      <c r="AA9" s="20">
        <f t="shared" si="0"/>
        <v>211.30000000245263</v>
      </c>
      <c r="AB9" s="201">
        <v>6</v>
      </c>
      <c r="AC9" s="202"/>
      <c r="AD9" s="158"/>
      <c r="AE9" s="158"/>
      <c r="AF9" s="158"/>
      <c r="AG9" s="158"/>
      <c r="AH9" s="158"/>
    </row>
    <row r="10" spans="1:34" ht="21.75" customHeight="1">
      <c r="A10" s="6">
        <v>19</v>
      </c>
      <c r="B10" s="96">
        <v>4</v>
      </c>
      <c r="C10" s="28">
        <v>9</v>
      </c>
      <c r="D10" s="31" t="s">
        <v>36</v>
      </c>
      <c r="E10" s="24" t="s">
        <v>37</v>
      </c>
      <c r="F10" s="29" t="s">
        <v>14</v>
      </c>
      <c r="G10" s="30" t="s">
        <v>89</v>
      </c>
      <c r="H10" s="30">
        <v>1959</v>
      </c>
      <c r="I10" s="30" t="s">
        <v>121</v>
      </c>
      <c r="J10" s="17" t="s">
        <v>128</v>
      </c>
      <c r="K10" s="17" t="s">
        <v>128</v>
      </c>
      <c r="L10" s="17" t="s">
        <v>128</v>
      </c>
      <c r="M10" s="8">
        <f>'[1]KMU1'!D7</f>
        <v>0.5531986342592593</v>
      </c>
      <c r="N10" s="8">
        <f>'[1]KMU1'!H7</f>
        <v>0.553373113425926</v>
      </c>
      <c r="O10" s="207">
        <v>7.500000000163652</v>
      </c>
      <c r="P10" s="8">
        <v>110.30000000084789</v>
      </c>
      <c r="Q10" s="8">
        <v>318.09999999932614</v>
      </c>
      <c r="R10" s="208">
        <v>110.30000000084789</v>
      </c>
      <c r="S10" s="208">
        <v>318.09999999932614</v>
      </c>
      <c r="T10" s="8">
        <f>'[1]KMU3'!D7</f>
        <v>0.7122974421296296</v>
      </c>
      <c r="U10" s="8">
        <f>'[1]KMU3'!H7</f>
        <v>0.7124658449074074</v>
      </c>
      <c r="V10" s="207">
        <v>45.00000000030019</v>
      </c>
      <c r="W10" s="8">
        <f>'[1]KMU4'!D7</f>
        <v>0.7128748611111111</v>
      </c>
      <c r="X10" s="8">
        <f>'[1]KMU4'!H7</f>
        <v>0.7130500462962962</v>
      </c>
      <c r="Y10" s="207">
        <v>13.599999999364286</v>
      </c>
      <c r="Z10" s="207"/>
      <c r="AA10" s="20">
        <f t="shared" si="0"/>
        <v>494.50000000000216</v>
      </c>
      <c r="AB10" s="201">
        <v>5</v>
      </c>
      <c r="AC10" s="202"/>
      <c r="AD10" s="158"/>
      <c r="AE10" s="158"/>
      <c r="AF10" s="158"/>
      <c r="AG10" s="158"/>
      <c r="AH10" s="158"/>
    </row>
    <row r="11" spans="1:34" ht="21.75" customHeight="1">
      <c r="A11" s="7">
        <v>20</v>
      </c>
      <c r="B11" s="96">
        <v>5</v>
      </c>
      <c r="C11" s="28">
        <v>2</v>
      </c>
      <c r="D11" s="31" t="s">
        <v>27</v>
      </c>
      <c r="E11" s="24" t="s">
        <v>28</v>
      </c>
      <c r="F11" s="29" t="s">
        <v>14</v>
      </c>
      <c r="G11" s="30" t="s">
        <v>29</v>
      </c>
      <c r="H11" s="30">
        <v>1950</v>
      </c>
      <c r="I11" s="30" t="s">
        <v>121</v>
      </c>
      <c r="J11" s="17" t="s">
        <v>128</v>
      </c>
      <c r="K11" s="17" t="s">
        <v>128</v>
      </c>
      <c r="L11" s="17" t="s">
        <v>128</v>
      </c>
      <c r="M11" s="8">
        <f>'[1]KMU1'!D3</f>
        <v>0.5496402199074074</v>
      </c>
      <c r="N11" s="8">
        <f>'[1]KMU1'!H3</f>
        <v>0.5498079398148148</v>
      </c>
      <c r="O11" s="207">
        <v>50.90000000021894</v>
      </c>
      <c r="P11" s="8">
        <v>35.39999999974691</v>
      </c>
      <c r="Q11" s="8">
        <v>508.2999999984139</v>
      </c>
      <c r="R11" s="208">
        <v>35.39999999974691</v>
      </c>
      <c r="S11" s="208">
        <v>508.2999999984139</v>
      </c>
      <c r="T11" s="8">
        <f>'[1]KMU3'!D3</f>
        <v>0.7106108101851851</v>
      </c>
      <c r="U11" s="8">
        <f>'[1]KMU3'!H3</f>
        <v>0.7107849768518518</v>
      </c>
      <c r="V11" s="207">
        <v>4.800000000265868</v>
      </c>
      <c r="W11" s="8">
        <f>'[1]KMU4'!D3</f>
        <v>0.7110309953703703</v>
      </c>
      <c r="X11" s="8">
        <f>'[1]KMU4'!H3</f>
        <v>0.7112067013888889</v>
      </c>
      <c r="Y11" s="207">
        <v>18.100000000472903</v>
      </c>
      <c r="Z11" s="207"/>
      <c r="AA11" s="20">
        <f t="shared" si="0"/>
        <v>617.4999999991185</v>
      </c>
      <c r="AB11" s="201">
        <v>4</v>
      </c>
      <c r="AC11" s="202"/>
      <c r="AD11" s="158"/>
      <c r="AE11" s="158"/>
      <c r="AF11" s="158"/>
      <c r="AG11" s="158"/>
      <c r="AH11" s="158"/>
    </row>
    <row r="12" spans="1:34" ht="21.75" customHeight="1">
      <c r="A12" s="6">
        <v>21</v>
      </c>
      <c r="B12" s="96">
        <v>6</v>
      </c>
      <c r="C12" s="28">
        <v>17</v>
      </c>
      <c r="D12" s="31" t="s">
        <v>43</v>
      </c>
      <c r="E12" s="24" t="s">
        <v>44</v>
      </c>
      <c r="F12" s="29" t="s">
        <v>13</v>
      </c>
      <c r="G12" s="29" t="s">
        <v>93</v>
      </c>
      <c r="H12" s="30">
        <v>1970</v>
      </c>
      <c r="I12" s="30" t="s">
        <v>121</v>
      </c>
      <c r="J12" s="17" t="s">
        <v>128</v>
      </c>
      <c r="K12" s="17" t="s">
        <v>128</v>
      </c>
      <c r="L12" s="17" t="s">
        <v>128</v>
      </c>
      <c r="M12" s="8">
        <f>'[1]KMU1'!D11</f>
        <v>0.5559603009259259</v>
      </c>
      <c r="N12" s="8">
        <f>'[1]KMU1'!H11</f>
        <v>0.556145300925926</v>
      </c>
      <c r="O12" s="207">
        <v>98.40000000087906</v>
      </c>
      <c r="P12" s="8">
        <v>6.099999999435056</v>
      </c>
      <c r="Q12" s="8">
        <v>721.7000000005314</v>
      </c>
      <c r="R12" s="208">
        <v>6.099999999435056</v>
      </c>
      <c r="S12" s="208">
        <v>721.7000000005314</v>
      </c>
      <c r="T12" s="8">
        <f>'[1]KMU3'!D11</f>
        <v>0.7115688541666666</v>
      </c>
      <c r="U12" s="8">
        <f>'[1]KMU3'!H11</f>
        <v>0.7117521064814815</v>
      </c>
      <c r="V12" s="207">
        <v>83.30000000042043</v>
      </c>
      <c r="W12" s="8">
        <f>'[1]KMU4'!D11</f>
        <v>0.7119765162037037</v>
      </c>
      <c r="X12" s="8">
        <f>'[1]KMU4'!H11</f>
        <v>0.7121429166666666</v>
      </c>
      <c r="Y12" s="207">
        <v>62.30000000053343</v>
      </c>
      <c r="Z12" s="207"/>
      <c r="AA12" s="20">
        <f t="shared" si="0"/>
        <v>971.8000000017994</v>
      </c>
      <c r="AB12" s="201">
        <v>3</v>
      </c>
      <c r="AC12" s="202"/>
      <c r="AD12" s="158"/>
      <c r="AE12" s="158"/>
      <c r="AF12" s="158"/>
      <c r="AG12" s="158"/>
      <c r="AH12" s="158"/>
    </row>
    <row r="13" spans="1:34" ht="21.75" customHeight="1">
      <c r="A13" s="7">
        <v>22</v>
      </c>
      <c r="B13" s="96">
        <v>7</v>
      </c>
      <c r="C13" s="28">
        <v>11</v>
      </c>
      <c r="D13" s="33" t="s">
        <v>38</v>
      </c>
      <c r="E13" s="34"/>
      <c r="F13" s="29" t="s">
        <v>14</v>
      </c>
      <c r="G13" s="29" t="s">
        <v>90</v>
      </c>
      <c r="H13" s="29">
        <v>1960</v>
      </c>
      <c r="I13" s="30" t="s">
        <v>121</v>
      </c>
      <c r="J13" s="17" t="s">
        <v>128</v>
      </c>
      <c r="K13" s="17" t="s">
        <v>128</v>
      </c>
      <c r="L13" s="17" t="s">
        <v>128</v>
      </c>
      <c r="M13" s="8">
        <f>'[1]KMU1'!D8</f>
        <v>0.5539127662037037</v>
      </c>
      <c r="N13" s="8">
        <f>'[1]KMU1'!H8</f>
        <v>0.5540858449074074</v>
      </c>
      <c r="O13" s="207">
        <v>4.599999999555905</v>
      </c>
      <c r="P13" s="8">
        <v>10.799999999825559</v>
      </c>
      <c r="Q13" s="8">
        <v>836.7999999997267</v>
      </c>
      <c r="R13" s="208">
        <v>10.799999999825559</v>
      </c>
      <c r="S13" s="208">
        <v>836.7999999997267</v>
      </c>
      <c r="T13" s="8">
        <f>'[1]KMU3'!D8</f>
        <v>0.7195517013888889</v>
      </c>
      <c r="U13" s="8">
        <f>'[1]KMU3'!H8</f>
        <v>0.7197283333333333</v>
      </c>
      <c r="V13" s="207">
        <v>26.09999999956608</v>
      </c>
      <c r="W13" s="8">
        <f>'[1]KMU4'!D8</f>
        <v>0.7200583912037036</v>
      </c>
      <c r="X13" s="8">
        <f>'[1]KMU4'!H8</f>
        <v>0.7202578935185185</v>
      </c>
      <c r="Y13" s="207">
        <v>223.7000000008606</v>
      </c>
      <c r="Z13" s="207"/>
      <c r="AA13" s="20">
        <f t="shared" si="0"/>
        <v>1101.9999999995348</v>
      </c>
      <c r="AB13" s="201">
        <v>2</v>
      </c>
      <c r="AC13" s="202"/>
      <c r="AD13" s="158"/>
      <c r="AE13" s="158"/>
      <c r="AF13" s="158"/>
      <c r="AG13" s="158"/>
      <c r="AH13" s="158"/>
    </row>
    <row r="14" spans="1:34" ht="21.75" customHeight="1">
      <c r="A14" s="7">
        <v>24</v>
      </c>
      <c r="B14" s="96">
        <v>8</v>
      </c>
      <c r="C14" s="28">
        <v>5</v>
      </c>
      <c r="D14" s="35" t="s">
        <v>30</v>
      </c>
      <c r="E14" s="23" t="s">
        <v>31</v>
      </c>
      <c r="F14" s="29" t="s">
        <v>14</v>
      </c>
      <c r="G14" s="26" t="s">
        <v>86</v>
      </c>
      <c r="H14" s="26">
        <v>1961</v>
      </c>
      <c r="I14" s="30" t="s">
        <v>121</v>
      </c>
      <c r="J14" s="17" t="s">
        <v>128</v>
      </c>
      <c r="K14" s="17" t="s">
        <v>128</v>
      </c>
      <c r="L14" s="18" t="s">
        <v>128</v>
      </c>
      <c r="M14" s="8">
        <f>'[1]KMU1'!D4</f>
        <v>0.5503209143518518</v>
      </c>
      <c r="N14" s="8">
        <f>'[1]KMU1'!H4</f>
        <v>0.5505039699074074</v>
      </c>
      <c r="O14" s="207">
        <v>81.59999999980977</v>
      </c>
      <c r="P14" s="8">
        <v>38.4999999991677</v>
      </c>
      <c r="Q14" s="8">
        <v>659.4999999994045</v>
      </c>
      <c r="R14" s="208">
        <v>38.4999999991677</v>
      </c>
      <c r="S14" s="208">
        <v>659.4999999994045</v>
      </c>
      <c r="T14" s="8">
        <f>'[1]KMU3'!D4</f>
        <v>0.7128636921296296</v>
      </c>
      <c r="U14" s="8">
        <f>'[1]KMU3'!H4</f>
        <v>0.7130624421296297</v>
      </c>
      <c r="V14" s="207">
        <v>217.2000000002185</v>
      </c>
      <c r="W14" s="8">
        <f>'[1]KMU4'!D4</f>
        <v>0.713393888888889</v>
      </c>
      <c r="X14" s="8">
        <f>'[1]KMU4'!H4</f>
        <v>0.7135899074074074</v>
      </c>
      <c r="Y14" s="207">
        <v>193.59999999862504</v>
      </c>
      <c r="Z14" s="207"/>
      <c r="AA14" s="20">
        <f t="shared" si="0"/>
        <v>1190.3999999972254</v>
      </c>
      <c r="AB14" s="201">
        <v>1</v>
      </c>
      <c r="AC14" s="202"/>
      <c r="AD14" s="158"/>
      <c r="AE14" s="158"/>
      <c r="AF14" s="158"/>
      <c r="AG14" s="158"/>
      <c r="AH14" s="158"/>
    </row>
    <row r="15" spans="2:34" ht="21.75" customHeight="1">
      <c r="B15" s="96">
        <v>9</v>
      </c>
      <c r="C15" s="28">
        <v>18</v>
      </c>
      <c r="D15" s="31" t="s">
        <v>45</v>
      </c>
      <c r="E15" s="24" t="s">
        <v>46</v>
      </c>
      <c r="F15" s="29" t="s">
        <v>94</v>
      </c>
      <c r="G15" s="30" t="s">
        <v>95</v>
      </c>
      <c r="H15" s="30">
        <v>1972</v>
      </c>
      <c r="I15" s="30" t="s">
        <v>121</v>
      </c>
      <c r="J15" s="17" t="s">
        <v>128</v>
      </c>
      <c r="K15" s="17" t="s">
        <v>128</v>
      </c>
      <c r="L15" s="18" t="s">
        <v>128</v>
      </c>
      <c r="M15" s="8">
        <f>'[1]KMU1'!D12</f>
        <v>0.5566833333333333</v>
      </c>
      <c r="N15" s="8">
        <f>'[1]KMU1'!H12</f>
        <v>0.5568711458333333</v>
      </c>
      <c r="O15" s="207">
        <v>122.69999999995912</v>
      </c>
      <c r="P15" s="8">
        <v>197.2999999997284</v>
      </c>
      <c r="Q15" s="8">
        <v>1175.399999999307</v>
      </c>
      <c r="R15" s="208">
        <v>197.2999999997284</v>
      </c>
      <c r="S15" s="208">
        <v>1175.399999999307</v>
      </c>
      <c r="T15" s="8">
        <f>'[1]KMU3'!D12</f>
        <v>0.7101351388888889</v>
      </c>
      <c r="U15" s="8">
        <f>'[1]KMU3'!H12</f>
        <v>0.7103289699074073</v>
      </c>
      <c r="V15" s="207">
        <v>174.69999999934055</v>
      </c>
      <c r="W15" s="8">
        <f>'[1]KMU4'!D12</f>
        <v>0.7105575810185186</v>
      </c>
      <c r="X15" s="8">
        <f>'[1]KMU4'!H12</f>
        <v>0.7107430671296296</v>
      </c>
      <c r="Y15" s="207">
        <v>102.59999999922792</v>
      </c>
      <c r="Z15" s="207"/>
      <c r="AA15" s="20">
        <f t="shared" si="0"/>
        <v>1772.699999997563</v>
      </c>
      <c r="AB15" s="201"/>
      <c r="AC15" s="203"/>
      <c r="AD15" s="158"/>
      <c r="AE15" s="158"/>
      <c r="AF15" s="158"/>
      <c r="AG15" s="158"/>
      <c r="AH15" s="158"/>
    </row>
    <row r="16" spans="2:34" ht="21.75" customHeight="1">
      <c r="B16" s="96">
        <v>10</v>
      </c>
      <c r="C16" s="28">
        <v>8</v>
      </c>
      <c r="D16" s="31" t="s">
        <v>34</v>
      </c>
      <c r="E16" s="24" t="s">
        <v>35</v>
      </c>
      <c r="F16" s="29" t="s">
        <v>14</v>
      </c>
      <c r="G16" s="30" t="s">
        <v>88</v>
      </c>
      <c r="H16" s="30">
        <v>1958</v>
      </c>
      <c r="I16" s="30" t="s">
        <v>121</v>
      </c>
      <c r="J16" s="17" t="s">
        <v>128</v>
      </c>
      <c r="K16" s="17" t="s">
        <v>128</v>
      </c>
      <c r="L16" s="18" t="s">
        <v>128</v>
      </c>
      <c r="M16" s="8">
        <f>'[1]KMU1'!D6</f>
        <v>0.5518088773148148</v>
      </c>
      <c r="N16" s="8">
        <f>'[1]KMU1'!H6</f>
        <v>0.5520196296296297</v>
      </c>
      <c r="O16" s="207">
        <v>320.90000000101776</v>
      </c>
      <c r="P16" s="8">
        <v>150.29999999966032</v>
      </c>
      <c r="Q16" s="8">
        <v>2722.500000001169</v>
      </c>
      <c r="R16" s="208">
        <v>150.29999999966032</v>
      </c>
      <c r="S16" s="208">
        <v>2722.500000001169</v>
      </c>
      <c r="T16" s="8">
        <f>'[1]KMU3'!D6</f>
        <v>0.7403599652777778</v>
      </c>
      <c r="U16" s="8">
        <f>'[1]KMU3'!H6</f>
        <v>0.7405436574074074</v>
      </c>
      <c r="V16" s="207">
        <v>87.09999999924628</v>
      </c>
      <c r="W16" s="8">
        <f>'[1]KMU4'!D6</f>
        <v>0.7407774305555556</v>
      </c>
      <c r="X16" s="8">
        <f>'[1]KMU4'!H6</f>
        <v>0.7409576388888889</v>
      </c>
      <c r="Y16" s="207">
        <v>56.999999999888416</v>
      </c>
      <c r="Z16" s="207">
        <v>100</v>
      </c>
      <c r="AA16" s="20">
        <f t="shared" si="0"/>
        <v>3437.800000000982</v>
      </c>
      <c r="AB16" s="201"/>
      <c r="AC16" s="203"/>
      <c r="AD16" s="158"/>
      <c r="AE16" s="158"/>
      <c r="AF16" s="158"/>
      <c r="AG16" s="158"/>
      <c r="AH16" s="158"/>
    </row>
    <row r="17" spans="2:34" ht="21.75" customHeight="1">
      <c r="B17" s="96">
        <v>11</v>
      </c>
      <c r="C17" s="28">
        <v>7</v>
      </c>
      <c r="D17" s="31" t="s">
        <v>32</v>
      </c>
      <c r="E17" s="24" t="s">
        <v>33</v>
      </c>
      <c r="F17" s="29" t="s">
        <v>14</v>
      </c>
      <c r="G17" s="30" t="s">
        <v>87</v>
      </c>
      <c r="H17" s="30">
        <v>1972</v>
      </c>
      <c r="I17" s="30" t="s">
        <v>121</v>
      </c>
      <c r="J17" s="17" t="s">
        <v>129</v>
      </c>
      <c r="K17" s="17"/>
      <c r="L17" s="18"/>
      <c r="M17" s="8">
        <f>'[1]KMU1'!D5</f>
        <v>0.5510394328703704</v>
      </c>
      <c r="N17" s="8">
        <f>'[1]KMU1'!H5</f>
        <v>0.5512097222222222</v>
      </c>
      <c r="O17" s="207">
        <v>28.70000000031331</v>
      </c>
      <c r="P17" s="8">
        <v>97.30000000003253</v>
      </c>
      <c r="Q17" s="8">
        <v>6083.500000001365</v>
      </c>
      <c r="R17" s="208">
        <v>97.30000000003253</v>
      </c>
      <c r="S17" s="208">
        <v>6083.500000001365</v>
      </c>
      <c r="T17" s="8">
        <f>'[1]KMU3'!D5</f>
        <v>0.7636922337962962</v>
      </c>
      <c r="U17" s="8">
        <f>'[1]KMU3'!H5</f>
        <v>0.7638753356481481</v>
      </c>
      <c r="V17" s="207">
        <v>82.000000000292</v>
      </c>
      <c r="W17" s="8">
        <f>'[1]KMU4'!D5</f>
        <v>0.7646913310185185</v>
      </c>
      <c r="X17" s="8">
        <f>'[1]KMU4'!H5</f>
        <v>0.7648747222222222</v>
      </c>
      <c r="Y17" s="207">
        <v>84.49999999994867</v>
      </c>
      <c r="Z17" s="207"/>
      <c r="AA17" s="20">
        <f t="shared" si="0"/>
        <v>6376.000000001952</v>
      </c>
      <c r="AB17" s="201"/>
      <c r="AC17" s="203"/>
      <c r="AD17" s="158"/>
      <c r="AE17" s="158"/>
      <c r="AF17" s="158"/>
      <c r="AG17" s="158"/>
      <c r="AH17" s="158"/>
    </row>
    <row r="18" spans="2:34" ht="21.75" customHeight="1">
      <c r="B18" s="214"/>
      <c r="C18" s="215"/>
      <c r="D18" s="216"/>
      <c r="E18" s="217"/>
      <c r="F18" s="218"/>
      <c r="G18" s="219"/>
      <c r="H18" s="219"/>
      <c r="I18" s="219"/>
      <c r="J18" s="220"/>
      <c r="K18" s="220"/>
      <c r="L18" s="221"/>
      <c r="M18" s="222"/>
      <c r="N18" s="222"/>
      <c r="O18" s="223"/>
      <c r="P18" s="222"/>
      <c r="Q18" s="222"/>
      <c r="R18" s="224"/>
      <c r="S18" s="224"/>
      <c r="T18" s="222"/>
      <c r="U18" s="222"/>
      <c r="V18" s="223"/>
      <c r="W18" s="222"/>
      <c r="X18" s="222"/>
      <c r="Y18" s="223"/>
      <c r="Z18" s="223"/>
      <c r="AA18" s="225"/>
      <c r="AB18" s="226"/>
      <c r="AC18" s="203"/>
      <c r="AD18" s="158"/>
      <c r="AE18" s="158"/>
      <c r="AF18" s="158"/>
      <c r="AG18" s="158"/>
      <c r="AH18" s="158"/>
    </row>
    <row r="19" spans="2:34" ht="21.75" customHeight="1">
      <c r="B19" s="96">
        <v>1</v>
      </c>
      <c r="C19" s="28">
        <v>53</v>
      </c>
      <c r="D19" s="34" t="s">
        <v>49</v>
      </c>
      <c r="E19" s="34"/>
      <c r="F19" s="30" t="s">
        <v>14</v>
      </c>
      <c r="G19" s="29" t="s">
        <v>97</v>
      </c>
      <c r="H19" s="29">
        <v>1948</v>
      </c>
      <c r="I19" s="30" t="s">
        <v>122</v>
      </c>
      <c r="J19" s="17" t="s">
        <v>128</v>
      </c>
      <c r="K19" s="17"/>
      <c r="L19" s="17"/>
      <c r="M19" s="8">
        <f>'[1]KMU1'!D14</f>
        <v>0.5579888310185185</v>
      </c>
      <c r="N19" s="8">
        <f>'[1]KMU1'!H14</f>
        <v>0.5581720023148148</v>
      </c>
      <c r="O19" s="207">
        <v>82.60000000005613</v>
      </c>
      <c r="P19" s="8">
        <v>68.80000000068515</v>
      </c>
      <c r="Q19" s="8">
        <v>193.79999999959097</v>
      </c>
      <c r="R19" s="208">
        <v>68.80000000068515</v>
      </c>
      <c r="S19" s="208">
        <v>193.79999999959097</v>
      </c>
      <c r="T19" s="8">
        <f>'[1]KMU3'!D14</f>
        <v>0.7144551041666667</v>
      </c>
      <c r="U19" s="8">
        <f>'[1]KMU3'!H14</f>
        <v>0.714632962962963</v>
      </c>
      <c r="V19" s="207">
        <v>36.69999999987533</v>
      </c>
      <c r="W19" s="8">
        <f>'[1]KMU4'!D14</f>
        <v>0.7150527893518519</v>
      </c>
      <c r="X19" s="8">
        <f>'[1]KMU4'!H14</f>
        <v>0.7152382175925927</v>
      </c>
      <c r="Y19" s="207">
        <v>102.10000000006397</v>
      </c>
      <c r="Z19" s="207"/>
      <c r="AA19" s="20">
        <f>O19+R19+S19+V19+Y19+Z19</f>
        <v>484.00000000027154</v>
      </c>
      <c r="AB19" s="201">
        <v>10</v>
      </c>
      <c r="AC19" s="203"/>
      <c r="AD19" s="158"/>
      <c r="AE19" s="158"/>
      <c r="AF19" s="158"/>
      <c r="AG19" s="158"/>
      <c r="AH19" s="158"/>
    </row>
    <row r="20" spans="2:34" ht="21.75" customHeight="1">
      <c r="B20" s="96">
        <v>2</v>
      </c>
      <c r="C20" s="28">
        <v>54</v>
      </c>
      <c r="D20" s="31" t="s">
        <v>50</v>
      </c>
      <c r="E20" s="24"/>
      <c r="F20" s="30" t="s">
        <v>14</v>
      </c>
      <c r="G20" s="30" t="s">
        <v>98</v>
      </c>
      <c r="H20" s="30">
        <v>1962</v>
      </c>
      <c r="I20" s="30" t="s">
        <v>122</v>
      </c>
      <c r="J20" s="17" t="s">
        <v>128</v>
      </c>
      <c r="K20" s="17" t="s">
        <v>128</v>
      </c>
      <c r="L20" s="17" t="s">
        <v>128</v>
      </c>
      <c r="M20" s="8">
        <f>'[1]KMU1'!D15</f>
        <v>0.5586310416666667</v>
      </c>
      <c r="N20" s="8">
        <f>'[1]KMU1'!H15</f>
        <v>0.5588067592592593</v>
      </c>
      <c r="O20" s="207">
        <v>18.200000000113846</v>
      </c>
      <c r="P20" s="8">
        <v>196.60000000032335</v>
      </c>
      <c r="Q20" s="8">
        <v>276.0000000008489</v>
      </c>
      <c r="R20" s="208">
        <v>196.60000000032335</v>
      </c>
      <c r="S20" s="208">
        <v>276.0000000008489</v>
      </c>
      <c r="T20" s="8">
        <f>'[1]KMU3'!D15</f>
        <v>0.740900173611111</v>
      </c>
      <c r="U20" s="8">
        <f>'[1]KMU3'!H15</f>
        <v>0.7410651851851852</v>
      </c>
      <c r="V20" s="207">
        <v>74.29999999965281</v>
      </c>
      <c r="W20" s="8">
        <f>'[1]KMU4'!D15</f>
        <v>0.7413309837962964</v>
      </c>
      <c r="X20" s="8">
        <f>'[1]KMU4'!H15</f>
        <v>0.7415149768518519</v>
      </c>
      <c r="Y20" s="207">
        <v>89.69999999950312</v>
      </c>
      <c r="Z20" s="207"/>
      <c r="AA20" s="20">
        <f>O20+R20+S20+V20+Y20+Z20</f>
        <v>654.8000000004421</v>
      </c>
      <c r="AB20" s="201">
        <v>8</v>
      </c>
      <c r="AC20" s="203"/>
      <c r="AD20" s="158"/>
      <c r="AE20" s="158"/>
      <c r="AF20" s="158"/>
      <c r="AG20" s="158"/>
      <c r="AH20" s="158"/>
    </row>
    <row r="21" spans="2:34" ht="21.75" customHeight="1">
      <c r="B21" s="96">
        <v>3</v>
      </c>
      <c r="C21" s="28">
        <v>51</v>
      </c>
      <c r="D21" s="33" t="s">
        <v>47</v>
      </c>
      <c r="E21" s="34" t="s">
        <v>48</v>
      </c>
      <c r="F21" s="30" t="s">
        <v>14</v>
      </c>
      <c r="G21" s="29" t="s">
        <v>96</v>
      </c>
      <c r="H21" s="29">
        <v>1961</v>
      </c>
      <c r="I21" s="30" t="s">
        <v>122</v>
      </c>
      <c r="J21" s="17" t="s">
        <v>128</v>
      </c>
      <c r="K21" s="17"/>
      <c r="L21" s="17"/>
      <c r="M21" s="8">
        <f>'[1]KMU1'!D13</f>
        <v>0.5573933796296296</v>
      </c>
      <c r="N21" s="8">
        <f>'[1]KMU1'!H13</f>
        <v>0.5575748032407407</v>
      </c>
      <c r="O21" s="207">
        <v>67.49999999959749</v>
      </c>
      <c r="P21" s="8">
        <v>46.8000000000614</v>
      </c>
      <c r="Q21" s="8">
        <v>894.3000000014223</v>
      </c>
      <c r="R21" s="208">
        <v>46.8000000000614</v>
      </c>
      <c r="S21" s="208">
        <v>894.3000000014223</v>
      </c>
      <c r="T21" s="8">
        <f>'[1]KMU3'!D13</f>
        <v>0.7109907986111111</v>
      </c>
      <c r="U21" s="8">
        <f>'[1]KMU3'!H13</f>
        <v>0.7111632060185185</v>
      </c>
      <c r="V21" s="207">
        <v>10.400000000792943</v>
      </c>
      <c r="W21" s="8">
        <f>'[1]KMU4'!D13</f>
        <v>0.7114617129629629</v>
      </c>
      <c r="X21" s="8">
        <f>'[1]KMU4'!H13</f>
        <v>0.7116449537037037</v>
      </c>
      <c r="Y21" s="207">
        <v>83.20000000077948</v>
      </c>
      <c r="Z21" s="207"/>
      <c r="AA21" s="20">
        <f>O21+R21+S21+V21+Y21+Z21</f>
        <v>1102.2000000026537</v>
      </c>
      <c r="AB21" s="201">
        <v>6</v>
      </c>
      <c r="AC21" s="203"/>
      <c r="AD21" s="158"/>
      <c r="AE21" s="158"/>
      <c r="AF21" s="158"/>
      <c r="AG21" s="158"/>
      <c r="AH21" s="158"/>
    </row>
    <row r="22" spans="2:34" ht="21.75" customHeight="1">
      <c r="B22" s="96">
        <v>4</v>
      </c>
      <c r="C22" s="28">
        <v>58</v>
      </c>
      <c r="D22" s="31" t="s">
        <v>51</v>
      </c>
      <c r="E22" s="24"/>
      <c r="F22" s="30" t="s">
        <v>14</v>
      </c>
      <c r="G22" s="30" t="s">
        <v>99</v>
      </c>
      <c r="H22" s="30">
        <v>1956</v>
      </c>
      <c r="I22" s="30" t="s">
        <v>122</v>
      </c>
      <c r="J22" s="17"/>
      <c r="K22" s="17"/>
      <c r="L22" s="17"/>
      <c r="M22" s="8">
        <f>'[1]KMU1'!D16</f>
        <v>0.5594142476851852</v>
      </c>
      <c r="N22" s="8">
        <f>'[1]KMU1'!H16</f>
        <v>0.5595687152777779</v>
      </c>
      <c r="O22" s="207">
        <v>165.3999999996501</v>
      </c>
      <c r="P22" s="8">
        <v>98.29999999981004</v>
      </c>
      <c r="Q22" s="8">
        <v>1469.8000000002764</v>
      </c>
      <c r="R22" s="208">
        <v>98.29999999981004</v>
      </c>
      <c r="S22" s="208">
        <v>1469.8000000002764</v>
      </c>
      <c r="T22" s="8">
        <f>'[1]KMU3'!D16</f>
        <v>0.7156088194444444</v>
      </c>
      <c r="U22" s="8">
        <f>'[1]KMU3'!H16</f>
        <v>0.7157674652777778</v>
      </c>
      <c r="V22" s="207">
        <v>129.29999999977332</v>
      </c>
      <c r="W22" s="8">
        <f>'[1]KMU4'!D16</f>
        <v>0.7161184490740741</v>
      </c>
      <c r="X22" s="8">
        <f>'[1]KMU4'!H16</f>
        <v>0.7162534606481481</v>
      </c>
      <c r="Y22" s="207">
        <v>333.50000000039165</v>
      </c>
      <c r="Z22" s="207"/>
      <c r="AA22" s="20">
        <f>O22+R22+S22+V22+Y22+Z22</f>
        <v>2196.2999999999015</v>
      </c>
      <c r="AB22" s="201">
        <v>5</v>
      </c>
      <c r="AC22" s="203"/>
      <c r="AD22" s="158"/>
      <c r="AE22" s="158"/>
      <c r="AF22" s="158"/>
      <c r="AG22" s="158"/>
      <c r="AH22" s="158"/>
    </row>
    <row r="23" ht="12.75">
      <c r="AC23" s="4"/>
    </row>
    <row r="24" ht="12.75">
      <c r="AC24" s="4"/>
    </row>
    <row r="25" ht="12.75">
      <c r="AC25" s="4"/>
    </row>
    <row r="26" ht="12.75">
      <c r="AC26" s="4"/>
    </row>
    <row r="27" ht="12.75">
      <c r="AC27" s="4"/>
    </row>
    <row r="28" ht="12.75">
      <c r="AC28" s="4"/>
    </row>
    <row r="29" ht="12.75">
      <c r="AC29" s="4"/>
    </row>
    <row r="30" ht="12.75">
      <c r="AC30" s="4"/>
    </row>
    <row r="31" ht="12.75">
      <c r="AC31" s="4"/>
    </row>
    <row r="32" ht="12.75">
      <c r="AC32" s="4"/>
    </row>
  </sheetData>
  <sheetProtection password="CC37" sheet="1" selectLockedCells="1" selectUnlockedCells="1"/>
  <mergeCells count="34">
    <mergeCell ref="AB4:AB6"/>
    <mergeCell ref="A1:AB1"/>
    <mergeCell ref="A2:AB3"/>
    <mergeCell ref="AA4:AA6"/>
    <mergeCell ref="M5:M6"/>
    <mergeCell ref="N5:N6"/>
    <mergeCell ref="O5:O6"/>
    <mergeCell ref="R5:R6"/>
    <mergeCell ref="X5:X6"/>
    <mergeCell ref="T4:V4"/>
    <mergeCell ref="W4:Y4"/>
    <mergeCell ref="Z4:Z6"/>
    <mergeCell ref="S5:S6"/>
    <mergeCell ref="T5:T6"/>
    <mergeCell ref="Y5:Y6"/>
    <mergeCell ref="U5:U6"/>
    <mergeCell ref="V5:V6"/>
    <mergeCell ref="W5:W6"/>
    <mergeCell ref="M4:O4"/>
    <mergeCell ref="P4:R4"/>
    <mergeCell ref="P5:P6"/>
    <mergeCell ref="Q5:Q6"/>
    <mergeCell ref="I4:I6"/>
    <mergeCell ref="J4:J6"/>
    <mergeCell ref="K4:K6"/>
    <mergeCell ref="L4:L6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15748031496062992" right="0.4724409448818898" top="0.3937007874015748" bottom="0.3937007874015748" header="0.5118110236220472" footer="0.5118110236220472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N41"/>
  <sheetViews>
    <sheetView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33" sqref="I33"/>
    </sheetView>
  </sheetViews>
  <sheetFormatPr defaultColWidth="9.140625" defaultRowHeight="12.75"/>
  <cols>
    <col min="1" max="1" width="0.85546875" style="5" customWidth="1"/>
    <col min="2" max="2" width="4.421875" style="5" customWidth="1"/>
    <col min="3" max="3" width="6.140625" style="11" customWidth="1"/>
    <col min="4" max="4" width="19.28125" style="11" customWidth="1"/>
    <col min="5" max="5" width="20.57421875" style="11" customWidth="1"/>
    <col min="6" max="6" width="8.00390625" style="11" customWidth="1"/>
    <col min="7" max="7" width="32.28125" style="11" customWidth="1"/>
    <col min="8" max="9" width="6.28125" style="11" customWidth="1"/>
    <col min="10" max="12" width="6.28125" style="11" hidden="1" customWidth="1"/>
    <col min="13" max="14" width="13.00390625" style="11" customWidth="1"/>
    <col min="15" max="15" width="9.8515625" style="12" customWidth="1"/>
    <col min="16" max="16" width="7.57421875" style="12" customWidth="1"/>
    <col min="17" max="17" width="12.28125" style="13" customWidth="1"/>
    <col min="18" max="18" width="13.00390625" style="13" customWidth="1"/>
    <col min="19" max="19" width="13.00390625" style="12" customWidth="1"/>
    <col min="20" max="20" width="9.7109375" style="13" customWidth="1"/>
    <col min="21" max="21" width="8.8515625" style="13" customWidth="1"/>
    <col min="22" max="22" width="11.28125" style="4" customWidth="1"/>
    <col min="23" max="25" width="13.00390625" style="4" customWidth="1"/>
    <col min="26" max="26" width="10.00390625" style="4" customWidth="1"/>
    <col min="27" max="28" width="13.00390625" style="4" customWidth="1"/>
    <col min="29" max="31" width="10.00390625" style="4" customWidth="1"/>
    <col min="32" max="33" width="13.00390625" style="4" customWidth="1"/>
    <col min="34" max="36" width="10.00390625" style="4" customWidth="1"/>
    <col min="37" max="37" width="11.8515625" style="4" customWidth="1"/>
    <col min="38" max="38" width="10.28125" style="4" customWidth="1"/>
    <col min="39" max="39" width="8.57421875" style="4" customWidth="1"/>
    <col min="40" max="40" width="11.140625" style="5" customWidth="1"/>
    <col min="41" max="41" width="13.28125" style="4" customWidth="1"/>
    <col min="42" max="43" width="7.7109375" style="4" customWidth="1"/>
    <col min="44" max="44" width="12.140625" style="4" customWidth="1"/>
    <col min="45" max="45" width="13.28125" style="4" customWidth="1"/>
    <col min="46" max="46" width="7.7109375" style="4" customWidth="1"/>
    <col min="47" max="47" width="7.8515625" style="4" customWidth="1"/>
    <col min="48" max="48" width="9.140625" style="4" customWidth="1"/>
    <col min="49" max="49" width="12.00390625" style="4" customWidth="1"/>
    <col min="50" max="50" width="12.140625" style="4" customWidth="1"/>
    <col min="51" max="51" width="9.140625" style="4" customWidth="1"/>
    <col min="52" max="52" width="10.00390625" style="4" customWidth="1"/>
    <col min="53" max="53" width="10.140625" style="4" customWidth="1"/>
    <col min="54" max="54" width="8.57421875" style="4" customWidth="1"/>
    <col min="55" max="55" width="12.421875" style="4" customWidth="1"/>
    <col min="56" max="56" width="11.00390625" style="4" customWidth="1"/>
    <col min="57" max="57" width="9.140625" style="4" customWidth="1"/>
    <col min="58" max="58" width="11.421875" style="4" customWidth="1"/>
    <col min="59" max="16384" width="9.140625" style="4" customWidth="1"/>
  </cols>
  <sheetData>
    <row r="1" spans="1:40" s="1" customFormat="1" ht="36.75" customHeight="1">
      <c r="A1" s="229" t="s">
        <v>182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N1" s="2"/>
    </row>
    <row r="2" spans="1:40" s="1" customFormat="1" ht="12.75" customHeight="1">
      <c r="A2" s="230" t="s">
        <v>132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N2" s="2"/>
    </row>
    <row r="3" spans="1:40" s="1" customFormat="1" ht="12.75" customHeight="1" thickBot="1">
      <c r="A3" s="230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N3" s="2"/>
    </row>
    <row r="4" spans="1:40" ht="15.75" customHeight="1">
      <c r="A4" s="269"/>
      <c r="B4" s="237" t="s">
        <v>0</v>
      </c>
      <c r="C4" s="240" t="s">
        <v>1</v>
      </c>
      <c r="D4" s="243" t="s">
        <v>2</v>
      </c>
      <c r="E4" s="243" t="s">
        <v>3</v>
      </c>
      <c r="F4" s="243" t="s">
        <v>4</v>
      </c>
      <c r="G4" s="243" t="s">
        <v>5</v>
      </c>
      <c r="H4" s="246" t="s">
        <v>6</v>
      </c>
      <c r="I4" s="247" t="s">
        <v>124</v>
      </c>
      <c r="J4" s="247" t="s">
        <v>125</v>
      </c>
      <c r="K4" s="247" t="s">
        <v>126</v>
      </c>
      <c r="L4" s="247" t="s">
        <v>127</v>
      </c>
      <c r="M4" s="249" t="s">
        <v>133</v>
      </c>
      <c r="N4" s="250"/>
      <c r="O4" s="250"/>
      <c r="P4" s="250"/>
      <c r="Q4" s="251"/>
      <c r="R4" s="249" t="s">
        <v>134</v>
      </c>
      <c r="S4" s="250"/>
      <c r="T4" s="250"/>
      <c r="U4" s="250"/>
      <c r="V4" s="251"/>
      <c r="W4" s="249" t="s">
        <v>21</v>
      </c>
      <c r="X4" s="250"/>
      <c r="Y4" s="250"/>
      <c r="Z4" s="251"/>
      <c r="AA4" s="249" t="s">
        <v>135</v>
      </c>
      <c r="AB4" s="250"/>
      <c r="AC4" s="250"/>
      <c r="AD4" s="250"/>
      <c r="AE4" s="251"/>
      <c r="AF4" s="249" t="s">
        <v>136</v>
      </c>
      <c r="AG4" s="250"/>
      <c r="AH4" s="250"/>
      <c r="AI4" s="250"/>
      <c r="AJ4" s="251"/>
      <c r="AK4" s="256" t="s">
        <v>130</v>
      </c>
      <c r="AL4" s="261" t="s">
        <v>7</v>
      </c>
      <c r="AN4" s="4"/>
    </row>
    <row r="5" spans="1:40" ht="15.75" customHeight="1">
      <c r="A5" s="269"/>
      <c r="B5" s="238"/>
      <c r="C5" s="241"/>
      <c r="D5" s="244"/>
      <c r="E5" s="244"/>
      <c r="F5" s="244"/>
      <c r="G5" s="244"/>
      <c r="H5" s="227"/>
      <c r="I5" s="248"/>
      <c r="J5" s="248"/>
      <c r="K5" s="248"/>
      <c r="L5" s="248"/>
      <c r="M5" s="252" t="s">
        <v>8</v>
      </c>
      <c r="N5" s="254" t="s">
        <v>9</v>
      </c>
      <c r="O5" s="254" t="s">
        <v>10</v>
      </c>
      <c r="P5" s="254" t="s">
        <v>11</v>
      </c>
      <c r="Q5" s="259" t="s">
        <v>12</v>
      </c>
      <c r="R5" s="252" t="s">
        <v>8</v>
      </c>
      <c r="S5" s="254" t="s">
        <v>9</v>
      </c>
      <c r="T5" s="254" t="s">
        <v>10</v>
      </c>
      <c r="U5" s="254" t="s">
        <v>11</v>
      </c>
      <c r="V5" s="259" t="s">
        <v>12</v>
      </c>
      <c r="W5" s="263" t="s">
        <v>18</v>
      </c>
      <c r="X5" s="265" t="s">
        <v>19</v>
      </c>
      <c r="Y5" s="254" t="s">
        <v>20</v>
      </c>
      <c r="Z5" s="259" t="s">
        <v>12</v>
      </c>
      <c r="AA5" s="252" t="s">
        <v>8</v>
      </c>
      <c r="AB5" s="254" t="s">
        <v>9</v>
      </c>
      <c r="AC5" s="254" t="s">
        <v>10</v>
      </c>
      <c r="AD5" s="254" t="s">
        <v>11</v>
      </c>
      <c r="AE5" s="259" t="s">
        <v>12</v>
      </c>
      <c r="AF5" s="252" t="s">
        <v>8</v>
      </c>
      <c r="AG5" s="254" t="s">
        <v>9</v>
      </c>
      <c r="AH5" s="254" t="s">
        <v>10</v>
      </c>
      <c r="AI5" s="254" t="s">
        <v>11</v>
      </c>
      <c r="AJ5" s="259" t="s">
        <v>12</v>
      </c>
      <c r="AK5" s="257"/>
      <c r="AL5" s="262"/>
      <c r="AN5" s="4"/>
    </row>
    <row r="6" spans="1:40" ht="16.5" customHeight="1">
      <c r="A6" s="269"/>
      <c r="B6" s="238"/>
      <c r="C6" s="241"/>
      <c r="D6" s="244"/>
      <c r="E6" s="244"/>
      <c r="F6" s="244"/>
      <c r="G6" s="244"/>
      <c r="H6" s="227"/>
      <c r="I6" s="248"/>
      <c r="J6" s="248"/>
      <c r="K6" s="248"/>
      <c r="L6" s="248"/>
      <c r="M6" s="253"/>
      <c r="N6" s="255"/>
      <c r="O6" s="255"/>
      <c r="P6" s="255"/>
      <c r="Q6" s="260"/>
      <c r="R6" s="253"/>
      <c r="S6" s="255"/>
      <c r="T6" s="255"/>
      <c r="U6" s="255"/>
      <c r="V6" s="260"/>
      <c r="W6" s="264"/>
      <c r="X6" s="266"/>
      <c r="Y6" s="255"/>
      <c r="Z6" s="260"/>
      <c r="AA6" s="253"/>
      <c r="AB6" s="255"/>
      <c r="AC6" s="255"/>
      <c r="AD6" s="255"/>
      <c r="AE6" s="260"/>
      <c r="AF6" s="253"/>
      <c r="AG6" s="255"/>
      <c r="AH6" s="255"/>
      <c r="AI6" s="255"/>
      <c r="AJ6" s="260"/>
      <c r="AK6" s="257"/>
      <c r="AL6" s="262"/>
      <c r="AN6" s="4"/>
    </row>
    <row r="7" spans="1:40" ht="16.5" customHeight="1">
      <c r="A7" s="68"/>
      <c r="B7" s="96">
        <v>3</v>
      </c>
      <c r="C7" s="28">
        <v>2</v>
      </c>
      <c r="D7" s="31" t="s">
        <v>27</v>
      </c>
      <c r="E7" s="24" t="s">
        <v>28</v>
      </c>
      <c r="F7" s="29" t="s">
        <v>14</v>
      </c>
      <c r="G7" s="30" t="s">
        <v>29</v>
      </c>
      <c r="H7" s="30">
        <v>1950</v>
      </c>
      <c r="I7" s="30" t="s">
        <v>121</v>
      </c>
      <c r="J7" s="17" t="s">
        <v>128</v>
      </c>
      <c r="K7" s="17"/>
      <c r="L7" s="17"/>
      <c r="M7" s="8">
        <f>'[2]KMU5'!D2</f>
        <v>0.35699791666666664</v>
      </c>
      <c r="N7" s="8">
        <f>'[2]KMU5'!H2</f>
        <v>0.35716173611111107</v>
      </c>
      <c r="O7" s="14">
        <f aca="true" t="shared" si="0" ref="O7:O41">N7-M7</f>
        <v>0.0001638194444444352</v>
      </c>
      <c r="P7" s="9">
        <f aca="true" t="shared" si="1" ref="P7:P41">ABS(O7-(TIMEVALUE("00:00:15")))</f>
        <v>9.791666666675926E-06</v>
      </c>
      <c r="Q7" s="19">
        <f>P7*8640000</f>
        <v>84.60000000008</v>
      </c>
      <c r="R7" s="8">
        <f>'[2]KMU6'!D2</f>
        <v>0.35726126157407406</v>
      </c>
      <c r="S7" s="8">
        <f>'[2]KMU6'!H2</f>
        <v>0.3574359490740741</v>
      </c>
      <c r="T7" s="14">
        <f aca="true" t="shared" si="2" ref="T7:T41">S7-R7</f>
        <v>0.00017468750000004807</v>
      </c>
      <c r="U7" s="9">
        <f aca="true" t="shared" si="3" ref="U7:U41">ABS(T7-(TIMEVALUE("00:00:15")))</f>
        <v>1.0763888889369505E-06</v>
      </c>
      <c r="V7" s="10">
        <f aca="true" t="shared" si="4" ref="V7:V23">U7*8640000</f>
        <v>9.300000000415253</v>
      </c>
      <c r="W7" s="16">
        <f>'[2]final_okruh'!I2</f>
        <v>0.0020790277777777977</v>
      </c>
      <c r="X7" s="16">
        <f>'[2]final_okruh'!L2</f>
        <v>4.108796296253825E-06</v>
      </c>
      <c r="Y7" s="15">
        <f>'[2]final_okruh'!M2</f>
        <v>3.749999999969056E-06</v>
      </c>
      <c r="Z7" s="10">
        <f aca="true" t="shared" si="5" ref="Z7:Z17">((X7+Y7)*8640000)</f>
        <v>67.89999999936569</v>
      </c>
      <c r="AA7" s="8">
        <f>'[2]KMU7'!D2</f>
        <v>0.7558444791666666</v>
      </c>
      <c r="AB7" s="8">
        <f>'[2]KMU7'!H2</f>
        <v>0.7560119444444444</v>
      </c>
      <c r="AC7" s="14">
        <f aca="true" t="shared" si="6" ref="AC7:AC41">AB7-AA7</f>
        <v>0.00016746527777777853</v>
      </c>
      <c r="AD7" s="9">
        <f aca="true" t="shared" si="7" ref="AD7:AD41">ABS(AC7-(TIMEVALUE("00:00:15")))</f>
        <v>6.145833333332586E-06</v>
      </c>
      <c r="AE7" s="19">
        <f aca="true" t="shared" si="8" ref="AE7:AE22">AD7*8640000</f>
        <v>53.09999999999354</v>
      </c>
      <c r="AF7" s="8">
        <f>'[2]KMU8'!D2</f>
        <v>0.7564668865740741</v>
      </c>
      <c r="AG7" s="8">
        <f>'[2]KMU8'!H2</f>
        <v>0.7566370138888888</v>
      </c>
      <c r="AH7" s="14">
        <f aca="true" t="shared" si="9" ref="AH7:AH41">AG7-AF7</f>
        <v>0.00017012731481469423</v>
      </c>
      <c r="AI7" s="9">
        <f aca="true" t="shared" si="10" ref="AI7:AI41">ABS(AH7-(TIMEVALUE("00:00:15")))</f>
        <v>3.4837962964168873E-06</v>
      </c>
      <c r="AJ7" s="19">
        <f aca="true" t="shared" si="11" ref="AJ7:AJ22">AI7*8640000</f>
        <v>30.100000001041906</v>
      </c>
      <c r="AK7" s="19"/>
      <c r="AL7" s="20">
        <f aca="true" t="shared" si="12" ref="AL7:AL41">Q7+V7+Z7+AE7+AJ7+AK7</f>
        <v>245.0000000008964</v>
      </c>
      <c r="AN7" s="4"/>
    </row>
    <row r="8" spans="1:40" ht="21.75" customHeight="1">
      <c r="A8" s="69"/>
      <c r="B8" s="96">
        <v>24</v>
      </c>
      <c r="C8" s="28">
        <v>5</v>
      </c>
      <c r="D8" s="31" t="s">
        <v>30</v>
      </c>
      <c r="E8" s="24" t="s">
        <v>31</v>
      </c>
      <c r="F8" s="29" t="s">
        <v>14</v>
      </c>
      <c r="G8" s="30" t="s">
        <v>137</v>
      </c>
      <c r="H8" s="30">
        <v>1962</v>
      </c>
      <c r="I8" s="30" t="s">
        <v>121</v>
      </c>
      <c r="J8" s="17" t="s">
        <v>128</v>
      </c>
      <c r="K8" s="17" t="s">
        <v>128</v>
      </c>
      <c r="L8" s="17" t="s">
        <v>128</v>
      </c>
      <c r="M8" s="8">
        <f>'[2]KMU5'!D3</f>
        <v>0.3576836574074074</v>
      </c>
      <c r="N8" s="8">
        <f>'[2]KMU5'!H3</f>
        <v>0.35787365740740745</v>
      </c>
      <c r="O8" s="14">
        <f t="shared" si="0"/>
        <v>0.000190000000000079</v>
      </c>
      <c r="P8" s="9">
        <f t="shared" si="1"/>
        <v>1.6388888888967877E-05</v>
      </c>
      <c r="Q8" s="19">
        <f>P8*8640000</f>
        <v>141.60000000068246</v>
      </c>
      <c r="R8" s="8">
        <f>'[2]KMU6'!D3</f>
        <v>0.3579908217592593</v>
      </c>
      <c r="S8" s="8">
        <f>'[2]KMU6'!H3</f>
        <v>0.3581804050925926</v>
      </c>
      <c r="T8" s="14">
        <f t="shared" si="2"/>
        <v>0.00018958333333329858</v>
      </c>
      <c r="U8" s="9">
        <f t="shared" si="3"/>
        <v>1.5972222222187458E-05</v>
      </c>
      <c r="V8" s="10">
        <f t="shared" si="4"/>
        <v>137.99999999969964</v>
      </c>
      <c r="W8" s="16">
        <f>'[2]final_okruh'!I3</f>
        <v>0.001983541666666644</v>
      </c>
      <c r="X8" s="16">
        <f>'[2]final_okruh'!L3</f>
        <v>3.081018518519274E-05</v>
      </c>
      <c r="Y8" s="15">
        <f>'[2]final_okruh'!M3</f>
        <v>0.00016815972222228304</v>
      </c>
      <c r="Z8" s="10">
        <f t="shared" si="5"/>
        <v>1719.1000000005906</v>
      </c>
      <c r="AA8" s="8">
        <f>'[2]KMU7'!D3</f>
        <v>0.7563031712962963</v>
      </c>
      <c r="AB8" s="8">
        <f>'[2]KMU7'!H3</f>
        <v>0.7564957175925926</v>
      </c>
      <c r="AC8" s="14">
        <f t="shared" si="6"/>
        <v>0.00019254629629628095</v>
      </c>
      <c r="AD8" s="9">
        <f t="shared" si="7"/>
        <v>1.8935185185169832E-05</v>
      </c>
      <c r="AE8" s="19">
        <f t="shared" si="8"/>
        <v>163.59999999986735</v>
      </c>
      <c r="AF8" s="8">
        <f>'[2]KMU8'!D3</f>
        <v>0.7569213773148148</v>
      </c>
      <c r="AG8" s="8">
        <f>'[2]KMU8'!H3</f>
        <v>0.757106099537037</v>
      </c>
      <c r="AH8" s="14">
        <f t="shared" si="9"/>
        <v>0.00018472222222221113</v>
      </c>
      <c r="AI8" s="9">
        <f t="shared" si="10"/>
        <v>1.1111111111100012E-05</v>
      </c>
      <c r="AJ8" s="19">
        <f t="shared" si="11"/>
        <v>95.9999999999041</v>
      </c>
      <c r="AK8" s="19"/>
      <c r="AL8" s="20">
        <f t="shared" si="12"/>
        <v>2258.300000000744</v>
      </c>
      <c r="AN8" s="4"/>
    </row>
    <row r="9" spans="1:40" ht="21.75" customHeight="1">
      <c r="A9" s="69"/>
      <c r="B9" s="96">
        <v>10</v>
      </c>
      <c r="C9" s="28">
        <v>7</v>
      </c>
      <c r="D9" s="31" t="s">
        <v>32</v>
      </c>
      <c r="E9" s="24" t="s">
        <v>33</v>
      </c>
      <c r="F9" s="29" t="s">
        <v>14</v>
      </c>
      <c r="G9" s="30" t="s">
        <v>87</v>
      </c>
      <c r="H9" s="30">
        <v>1972</v>
      </c>
      <c r="I9" s="30" t="s">
        <v>121</v>
      </c>
      <c r="J9" s="17" t="s">
        <v>128</v>
      </c>
      <c r="K9" s="17" t="s">
        <v>128</v>
      </c>
      <c r="L9" s="17" t="s">
        <v>128</v>
      </c>
      <c r="M9" s="8">
        <f>'[2]KMU5'!D4</f>
        <v>0.35836422453703703</v>
      </c>
      <c r="N9" s="8">
        <f>'[2]KMU5'!H4</f>
        <v>0.35854480324074073</v>
      </c>
      <c r="O9" s="14">
        <f t="shared" si="0"/>
        <v>0.00018057870370369322</v>
      </c>
      <c r="P9" s="9">
        <f t="shared" si="1"/>
        <v>6.967592592582104E-06</v>
      </c>
      <c r="Q9" s="19">
        <f>P9*8640000</f>
        <v>60.19999999990938</v>
      </c>
      <c r="R9" s="8">
        <f>'[2]KMU6'!D4</f>
        <v>0.35871149305555555</v>
      </c>
      <c r="S9" s="8">
        <f>'[2]KMU6'!H4</f>
        <v>0.35889017361111114</v>
      </c>
      <c r="T9" s="14">
        <f t="shared" si="2"/>
        <v>0.00017868055555558815</v>
      </c>
      <c r="U9" s="9">
        <f t="shared" si="3"/>
        <v>5.069444444477032E-06</v>
      </c>
      <c r="V9" s="10">
        <f t="shared" si="4"/>
        <v>43.80000000028156</v>
      </c>
      <c r="W9" s="16">
        <f>'[2]final_okruh'!I4</f>
        <v>0.000866805555555572</v>
      </c>
      <c r="X9" s="16">
        <f>'[2]final_okruh'!L4</f>
        <v>7.708333333300565E-06</v>
      </c>
      <c r="Y9" s="15">
        <f>'[2]final_okruh'!M4</f>
        <v>4.343750000002089E-05</v>
      </c>
      <c r="Z9" s="10">
        <f t="shared" si="5"/>
        <v>441.8999999998974</v>
      </c>
      <c r="AA9" s="8">
        <f>'[2]KMU7'!D4</f>
        <v>0.7475140625</v>
      </c>
      <c r="AB9" s="8">
        <f>'[2]KMU7'!H4</f>
        <v>0.7476872685185185</v>
      </c>
      <c r="AC9" s="14">
        <f t="shared" si="6"/>
        <v>0.00017320601851855688</v>
      </c>
      <c r="AD9" s="9">
        <f t="shared" si="7"/>
        <v>4.050925925542365E-07</v>
      </c>
      <c r="AE9" s="19">
        <f t="shared" si="8"/>
        <v>3.4999999996686033</v>
      </c>
      <c r="AF9" s="8">
        <f>'[2]KMU8'!D4</f>
        <v>0.7483402430555556</v>
      </c>
      <c r="AG9" s="8">
        <f>'[2]KMU8'!H4</f>
        <v>0.74851875</v>
      </c>
      <c r="AH9" s="14">
        <f t="shared" si="9"/>
        <v>0.00017850694444443427</v>
      </c>
      <c r="AI9" s="9">
        <f t="shared" si="10"/>
        <v>4.89583333332315E-06</v>
      </c>
      <c r="AJ9" s="19">
        <f t="shared" si="11"/>
        <v>42.29999999991202</v>
      </c>
      <c r="AK9" s="19"/>
      <c r="AL9" s="20">
        <f t="shared" si="12"/>
        <v>591.699999999669</v>
      </c>
      <c r="AN9" s="4"/>
    </row>
    <row r="10" spans="1:40" ht="21.75" customHeight="1">
      <c r="A10" s="69"/>
      <c r="B10" s="96">
        <v>19</v>
      </c>
      <c r="C10" s="28">
        <v>8</v>
      </c>
      <c r="D10" s="31" t="s">
        <v>34</v>
      </c>
      <c r="E10" s="24" t="s">
        <v>35</v>
      </c>
      <c r="F10" s="29" t="s">
        <v>14</v>
      </c>
      <c r="G10" s="30" t="s">
        <v>88</v>
      </c>
      <c r="H10" s="30">
        <v>1958</v>
      </c>
      <c r="I10" s="30" t="s">
        <v>121</v>
      </c>
      <c r="J10" s="17" t="s">
        <v>129</v>
      </c>
      <c r="K10" s="17"/>
      <c r="L10" s="17"/>
      <c r="M10" s="8">
        <f>'[2]KMU5'!D5</f>
        <v>0.35905291666666667</v>
      </c>
      <c r="N10" s="8">
        <f>'[2]KMU5'!H5</f>
        <v>0.3592244560185185</v>
      </c>
      <c r="O10" s="14">
        <f t="shared" si="0"/>
        <v>0.00017153935185182378</v>
      </c>
      <c r="P10" s="9">
        <f t="shared" si="1"/>
        <v>2.071759259287333E-06</v>
      </c>
      <c r="Q10" s="19">
        <f>P10*8640000</f>
        <v>17.900000000242557</v>
      </c>
      <c r="R10" s="8">
        <f>'[2]KMU6'!D5</f>
        <v>0.3593630671296297</v>
      </c>
      <c r="S10" s="8">
        <f>'[2]KMU6'!H5</f>
        <v>0.3595272916666667</v>
      </c>
      <c r="T10" s="14">
        <f t="shared" si="2"/>
        <v>0.00016422453703701656</v>
      </c>
      <c r="U10" s="9">
        <f t="shared" si="3"/>
        <v>9.386574074094557E-06</v>
      </c>
      <c r="V10" s="10">
        <f t="shared" si="4"/>
        <v>81.10000000017698</v>
      </c>
      <c r="W10" s="16">
        <f>'[2]final_okruh'!I5</f>
        <v>0.0020196643518518576</v>
      </c>
      <c r="X10" s="16">
        <f>'[2]final_okruh'!L5</f>
        <v>1.8553240740737387E-05</v>
      </c>
      <c r="Y10" s="15">
        <f>'[2]final_okruh'!M5</f>
        <v>2.436342592593288E-05</v>
      </c>
      <c r="Z10" s="10">
        <f t="shared" si="5"/>
        <v>370.8000000000311</v>
      </c>
      <c r="AA10" s="8">
        <f>'[2]KMU7'!D5</f>
        <v>0.7726704976851851</v>
      </c>
      <c r="AB10" s="8">
        <f>'[2]KMU7'!H5</f>
        <v>0.7728563425925926</v>
      </c>
      <c r="AC10" s="14">
        <f t="shared" si="6"/>
        <v>0.00018584490740747306</v>
      </c>
      <c r="AD10" s="9">
        <f t="shared" si="7"/>
        <v>1.2233796296361941E-05</v>
      </c>
      <c r="AE10" s="19">
        <f t="shared" si="8"/>
        <v>105.70000000056717</v>
      </c>
      <c r="AF10" s="8">
        <f>'[2]KMU8'!D5</f>
        <v>0.7731852083333334</v>
      </c>
      <c r="AG10" s="8">
        <f>'[2]KMU8'!H5</f>
        <v>0.7733310763888889</v>
      </c>
      <c r="AH10" s="14">
        <f t="shared" si="9"/>
        <v>0.0001458680555554981</v>
      </c>
      <c r="AI10" s="9">
        <f t="shared" si="10"/>
        <v>2.774305555561303E-05</v>
      </c>
      <c r="AJ10" s="19">
        <f t="shared" si="11"/>
        <v>239.70000000049657</v>
      </c>
      <c r="AK10" s="19"/>
      <c r="AL10" s="20">
        <f t="shared" si="12"/>
        <v>815.2000000015144</v>
      </c>
      <c r="AN10" s="4"/>
    </row>
    <row r="11" spans="1:40" ht="21.75" customHeight="1">
      <c r="A11" s="69"/>
      <c r="B11" s="96">
        <v>4</v>
      </c>
      <c r="C11" s="28">
        <v>9</v>
      </c>
      <c r="D11" s="31" t="s">
        <v>36</v>
      </c>
      <c r="E11" s="24" t="s">
        <v>37</v>
      </c>
      <c r="F11" s="29" t="s">
        <v>14</v>
      </c>
      <c r="G11" s="30" t="s">
        <v>89</v>
      </c>
      <c r="H11" s="30">
        <v>1959</v>
      </c>
      <c r="I11" s="30" t="s">
        <v>121</v>
      </c>
      <c r="J11" s="17" t="s">
        <v>128</v>
      </c>
      <c r="K11" s="17" t="s">
        <v>128</v>
      </c>
      <c r="L11" s="17" t="s">
        <v>128</v>
      </c>
      <c r="M11" s="8">
        <f>'[2]KMU5'!D6</f>
        <v>0.36012383101851847</v>
      </c>
      <c r="N11" s="8">
        <f>'[2]KMU5'!H6</f>
        <v>0.360300162037037</v>
      </c>
      <c r="O11" s="14">
        <f t="shared" si="0"/>
        <v>0.0001763310185185496</v>
      </c>
      <c r="P11" s="9">
        <f t="shared" si="1"/>
        <v>2.7199074074384804E-06</v>
      </c>
      <c r="Q11" s="19">
        <f>P11*8640000</f>
        <v>23.50000000026847</v>
      </c>
      <c r="R11" s="8">
        <f>'[2]KMU6'!D6</f>
        <v>0.3604768865740741</v>
      </c>
      <c r="S11" s="8">
        <f>'[2]KMU6'!H6</f>
        <v>0.36065125000000003</v>
      </c>
      <c r="T11" s="14">
        <f t="shared" si="2"/>
        <v>0.00017436342592591636</v>
      </c>
      <c r="U11" s="9">
        <f t="shared" si="3"/>
        <v>7.523148148052422E-07</v>
      </c>
      <c r="V11" s="10">
        <f t="shared" si="4"/>
        <v>6.499999999917293</v>
      </c>
      <c r="W11" s="16">
        <f>'[2]final_okruh'!I6</f>
        <v>0.0013651157407407188</v>
      </c>
      <c r="X11" s="16">
        <f>'[2]final_okruh'!L6</f>
        <v>7.060185185148171E-06</v>
      </c>
      <c r="Y11" s="15">
        <f>'[2]final_okruh'!M6</f>
        <v>1.1805555555577385E-05</v>
      </c>
      <c r="Z11" s="10">
        <f t="shared" si="5"/>
        <v>162.9999999998688</v>
      </c>
      <c r="AA11" s="8">
        <f>'[2]KMU7'!D6</f>
        <v>0.755009050925926</v>
      </c>
      <c r="AB11" s="8">
        <f>'[2]KMU7'!H6</f>
        <v>0.7551875925925926</v>
      </c>
      <c r="AC11" s="14">
        <f t="shared" si="6"/>
        <v>0.00017854166666664284</v>
      </c>
      <c r="AD11" s="9">
        <f t="shared" si="7"/>
        <v>4.930555555531722E-06</v>
      </c>
      <c r="AE11" s="19">
        <f t="shared" si="8"/>
        <v>42.59999999979408</v>
      </c>
      <c r="AF11" s="8">
        <f>'[2]KMU8'!D6</f>
        <v>0.7557177777777778</v>
      </c>
      <c r="AG11" s="8">
        <f>'[2]KMU8'!H6</f>
        <v>0.7558901041666667</v>
      </c>
      <c r="AH11" s="14">
        <f t="shared" si="9"/>
        <v>0.00017232638888886598</v>
      </c>
      <c r="AI11" s="9">
        <f t="shared" si="10"/>
        <v>1.28472222224514E-06</v>
      </c>
      <c r="AJ11" s="19">
        <f t="shared" si="11"/>
        <v>11.100000000198008</v>
      </c>
      <c r="AK11" s="19"/>
      <c r="AL11" s="20">
        <f t="shared" si="12"/>
        <v>246.70000000004666</v>
      </c>
      <c r="AN11" s="4"/>
    </row>
    <row r="12" spans="1:40" ht="21.75" customHeight="1">
      <c r="A12" s="69"/>
      <c r="B12" s="96">
        <v>9</v>
      </c>
      <c r="C12" s="28">
        <v>11</v>
      </c>
      <c r="D12" s="33" t="s">
        <v>38</v>
      </c>
      <c r="E12" s="34"/>
      <c r="F12" s="29" t="s">
        <v>14</v>
      </c>
      <c r="G12" s="29" t="s">
        <v>90</v>
      </c>
      <c r="H12" s="29">
        <v>1960</v>
      </c>
      <c r="I12" s="30" t="s">
        <v>121</v>
      </c>
      <c r="J12" s="17" t="s">
        <v>128</v>
      </c>
      <c r="K12" s="17" t="s">
        <v>128</v>
      </c>
      <c r="L12" s="17" t="s">
        <v>128</v>
      </c>
      <c r="M12" s="8">
        <f>'[2]KMU5'!D7</f>
        <v>0.3607693287037037</v>
      </c>
      <c r="N12" s="8">
        <f>'[2]KMU5'!H7</f>
        <v>0.36095391203703703</v>
      </c>
      <c r="O12" s="14">
        <f t="shared" si="0"/>
        <v>0.00018458333333332133</v>
      </c>
      <c r="P12" s="9">
        <f t="shared" si="1"/>
        <v>1.0972222222210213E-05</v>
      </c>
      <c r="Q12" s="19">
        <v>41</v>
      </c>
      <c r="R12" s="8">
        <f>'[2]KMU6'!D7</f>
        <v>0.36118256944444443</v>
      </c>
      <c r="S12" s="8">
        <f>'[2]KMU6'!H7</f>
        <v>0.3613511921296297</v>
      </c>
      <c r="T12" s="14">
        <f t="shared" si="2"/>
        <v>0.00016862268518524903</v>
      </c>
      <c r="U12" s="9">
        <f t="shared" si="3"/>
        <v>4.988425925862085E-06</v>
      </c>
      <c r="V12" s="10">
        <f t="shared" si="4"/>
        <v>43.099999999448414</v>
      </c>
      <c r="W12" s="16">
        <f>'[2]final_okruh'!I7</f>
        <v>0.0019828356481481624</v>
      </c>
      <c r="X12" s="16">
        <f>'[2]final_okruh'!L7</f>
        <v>3.695601851855246E-05</v>
      </c>
      <c r="Y12" s="15">
        <f>'[2]final_okruh'!M7</f>
        <v>5.3125000000209255E-06</v>
      </c>
      <c r="Z12" s="10">
        <f t="shared" si="5"/>
        <v>365.200000000474</v>
      </c>
      <c r="AA12" s="8">
        <f>'[2]KMU7'!D7</f>
        <v>0.7759136342592593</v>
      </c>
      <c r="AB12" s="8">
        <f>'[2]KMU7'!H7</f>
        <v>0.7760878125</v>
      </c>
      <c r="AC12" s="14">
        <f t="shared" si="6"/>
        <v>0.00017417824074072996</v>
      </c>
      <c r="AD12" s="9">
        <f t="shared" si="7"/>
        <v>5.671296296188438E-07</v>
      </c>
      <c r="AE12" s="19">
        <f t="shared" si="8"/>
        <v>4.899999999906811</v>
      </c>
      <c r="AF12" s="8">
        <f>'[2]KMU8'!D7</f>
        <v>0.776495162037037</v>
      </c>
      <c r="AG12" s="8">
        <f>'[2]KMU8'!H7</f>
        <v>0.7766775925925926</v>
      </c>
      <c r="AH12" s="14">
        <f t="shared" si="9"/>
        <v>0.00018243055555566823</v>
      </c>
      <c r="AI12" s="9">
        <f t="shared" si="10"/>
        <v>8.81944444455711E-06</v>
      </c>
      <c r="AJ12" s="19">
        <f t="shared" si="11"/>
        <v>76.20000000097343</v>
      </c>
      <c r="AK12" s="19"/>
      <c r="AL12" s="20">
        <f t="shared" si="12"/>
        <v>530.4000000008027</v>
      </c>
      <c r="AN12" s="4"/>
    </row>
    <row r="13" spans="1:40" ht="21.75" customHeight="1">
      <c r="A13" s="69"/>
      <c r="B13" s="96">
        <v>1</v>
      </c>
      <c r="C13" s="28">
        <v>12</v>
      </c>
      <c r="D13" s="31" t="s">
        <v>39</v>
      </c>
      <c r="E13" s="24" t="s">
        <v>40</v>
      </c>
      <c r="F13" s="29" t="s">
        <v>14</v>
      </c>
      <c r="G13" s="30" t="s">
        <v>91</v>
      </c>
      <c r="H13" s="30">
        <v>1972</v>
      </c>
      <c r="I13" s="30" t="s">
        <v>121</v>
      </c>
      <c r="J13" s="17" t="s">
        <v>128</v>
      </c>
      <c r="K13" s="17" t="s">
        <v>128</v>
      </c>
      <c r="L13" s="17" t="s">
        <v>128</v>
      </c>
      <c r="M13" s="8">
        <f>'[2]KMU5'!D8</f>
        <v>0.36115878472222224</v>
      </c>
      <c r="N13" s="8">
        <f>'[2]KMU5'!H8</f>
        <v>0.36133104166666663</v>
      </c>
      <c r="O13" s="14">
        <f t="shared" si="0"/>
        <v>0.00017225694444439332</v>
      </c>
      <c r="P13" s="9">
        <f t="shared" si="1"/>
        <v>1.3541666667177949E-06</v>
      </c>
      <c r="Q13" s="19">
        <f aca="true" t="shared" si="13" ref="Q13:Q23">P13*8640000</f>
        <v>11.700000000441747</v>
      </c>
      <c r="R13" s="8">
        <f>'[2]KMU6'!D8</f>
        <v>0.36146836805555554</v>
      </c>
      <c r="S13" s="8">
        <f>'[2]KMU6'!H8</f>
        <v>0.36163988425925925</v>
      </c>
      <c r="T13" s="14">
        <f t="shared" si="2"/>
        <v>0.00017151620370370324</v>
      </c>
      <c r="U13" s="9">
        <f t="shared" si="3"/>
        <v>2.094907407407877E-06</v>
      </c>
      <c r="V13" s="10">
        <f t="shared" si="4"/>
        <v>18.10000000000406</v>
      </c>
      <c r="W13" s="16">
        <f>'[2]final_okruh'!I8</f>
        <v>0.0018149652777778025</v>
      </c>
      <c r="X13" s="16">
        <f>'[2]final_okruh'!L8</f>
        <v>5.046296296329356E-06</v>
      </c>
      <c r="Y13" s="15">
        <f>'[2]final_okruh'!M8</f>
        <v>2.5578703704010053E-06</v>
      </c>
      <c r="Z13" s="10">
        <f t="shared" si="5"/>
        <v>65.70000000055032</v>
      </c>
      <c r="AA13" s="8">
        <f>'[2]KMU7'!D8</f>
        <v>0.7629330092592592</v>
      </c>
      <c r="AB13" s="8">
        <f>'[2]KMU7'!H8</f>
        <v>0.7631065162037037</v>
      </c>
      <c r="AC13" s="14">
        <f t="shared" si="6"/>
        <v>0.00017350694444451253</v>
      </c>
      <c r="AD13" s="9">
        <f t="shared" si="7"/>
        <v>1.0416666659858356E-07</v>
      </c>
      <c r="AE13" s="19">
        <f t="shared" si="8"/>
        <v>0.899999999411762</v>
      </c>
      <c r="AF13" s="8">
        <f>'[2]KMU8'!D8</f>
        <v>0.7634820601851852</v>
      </c>
      <c r="AG13" s="8">
        <f>'[2]KMU8'!H8</f>
        <v>0.763659375</v>
      </c>
      <c r="AH13" s="14">
        <f t="shared" si="9"/>
        <v>0.00017731481481486622</v>
      </c>
      <c r="AI13" s="9">
        <f t="shared" si="10"/>
        <v>3.7037037037550996E-06</v>
      </c>
      <c r="AJ13" s="19">
        <f t="shared" si="11"/>
        <v>32.00000000044406</v>
      </c>
      <c r="AK13" s="19">
        <v>0</v>
      </c>
      <c r="AL13" s="20">
        <f t="shared" si="12"/>
        <v>128.40000000085195</v>
      </c>
      <c r="AN13" s="4"/>
    </row>
    <row r="14" spans="1:40" ht="21.75" customHeight="1">
      <c r="A14" s="69"/>
      <c r="B14" s="96">
        <v>2</v>
      </c>
      <c r="C14" s="28">
        <v>14</v>
      </c>
      <c r="D14" s="24" t="s">
        <v>41</v>
      </c>
      <c r="E14" s="24" t="s">
        <v>42</v>
      </c>
      <c r="F14" s="29" t="s">
        <v>14</v>
      </c>
      <c r="G14" s="30" t="s">
        <v>92</v>
      </c>
      <c r="H14" s="30">
        <v>1958</v>
      </c>
      <c r="I14" s="30" t="s">
        <v>121</v>
      </c>
      <c r="J14" s="17" t="s">
        <v>128</v>
      </c>
      <c r="K14" s="17" t="s">
        <v>128</v>
      </c>
      <c r="L14" s="17" t="s">
        <v>128</v>
      </c>
      <c r="M14" s="8">
        <f>'[2]KMU5'!D9</f>
        <v>0.3618182407407407</v>
      </c>
      <c r="N14" s="8">
        <f>'[2]KMU5'!H9</f>
        <v>0.36199314814814815</v>
      </c>
      <c r="O14" s="14">
        <f t="shared" si="0"/>
        <v>0.00017490740740744304</v>
      </c>
      <c r="P14" s="9">
        <f t="shared" si="1"/>
        <v>1.2962962963319208E-06</v>
      </c>
      <c r="Q14" s="19">
        <f t="shared" si="13"/>
        <v>11.200000000307796</v>
      </c>
      <c r="R14" s="8">
        <f>'[2]KMU6'!D9</f>
        <v>0.36214449074074073</v>
      </c>
      <c r="S14" s="8">
        <f>'[2]KMU6'!H9</f>
        <v>0.3623158796296296</v>
      </c>
      <c r="T14" s="14">
        <f t="shared" si="2"/>
        <v>0.00017138888888884596</v>
      </c>
      <c r="U14" s="9">
        <f t="shared" si="3"/>
        <v>2.2222222222651594E-06</v>
      </c>
      <c r="V14" s="10">
        <f t="shared" si="4"/>
        <v>19.200000000370977</v>
      </c>
      <c r="W14" s="16">
        <f>'[2]final_okruh'!I9</f>
        <v>0.0014533680555555706</v>
      </c>
      <c r="X14" s="16">
        <f>'[2]final_okruh'!L9</f>
        <v>6.597222221849108E-07</v>
      </c>
      <c r="Y14" s="15">
        <f>'[2]final_okruh'!M9</f>
        <v>1.3425925926013882E-06</v>
      </c>
      <c r="Z14" s="10">
        <f t="shared" si="5"/>
        <v>17.299999999753624</v>
      </c>
      <c r="AA14" s="8">
        <f>'[2]KMU7'!D9</f>
        <v>0.7575041203703704</v>
      </c>
      <c r="AB14" s="8">
        <f>'[2]KMU7'!H9</f>
        <v>0.7576763078703703</v>
      </c>
      <c r="AC14" s="14">
        <f t="shared" si="6"/>
        <v>0.00017218749999992067</v>
      </c>
      <c r="AD14" s="9">
        <f t="shared" si="7"/>
        <v>1.4236111111904498E-06</v>
      </c>
      <c r="AE14" s="19">
        <f t="shared" si="8"/>
        <v>12.300000000685486</v>
      </c>
      <c r="AF14" s="8">
        <f>'[2]KMU8'!D9</f>
        <v>0.7581454629629629</v>
      </c>
      <c r="AG14" s="8">
        <f>'[2]KMU8'!H9</f>
        <v>0.7583309953703704</v>
      </c>
      <c r="AH14" s="14">
        <f t="shared" si="9"/>
        <v>0.0001855324074074849</v>
      </c>
      <c r="AI14" s="9">
        <f t="shared" si="10"/>
        <v>1.1921296296373772E-05</v>
      </c>
      <c r="AJ14" s="19">
        <f t="shared" si="11"/>
        <v>103.00000000066939</v>
      </c>
      <c r="AK14" s="19">
        <v>0</v>
      </c>
      <c r="AL14" s="20">
        <f t="shared" si="12"/>
        <v>163.00000000178727</v>
      </c>
      <c r="AN14" s="4"/>
    </row>
    <row r="15" spans="1:40" ht="21.75" customHeight="1">
      <c r="A15" s="69"/>
      <c r="B15" s="96">
        <v>7</v>
      </c>
      <c r="C15" s="28">
        <v>17</v>
      </c>
      <c r="D15" s="31" t="s">
        <v>43</v>
      </c>
      <c r="E15" s="24" t="s">
        <v>44</v>
      </c>
      <c r="F15" s="29" t="s">
        <v>13</v>
      </c>
      <c r="G15" s="29" t="s">
        <v>93</v>
      </c>
      <c r="H15" s="30">
        <v>1970</v>
      </c>
      <c r="I15" s="30" t="s">
        <v>121</v>
      </c>
      <c r="J15" s="17" t="s">
        <v>128</v>
      </c>
      <c r="K15" s="17" t="s">
        <v>128</v>
      </c>
      <c r="L15" s="17" t="s">
        <v>128</v>
      </c>
      <c r="M15" s="8">
        <f>'[2]KMU5'!D10</f>
        <v>0.3623660532407407</v>
      </c>
      <c r="N15" s="8">
        <f>'[2]KMU5'!H10</f>
        <v>0.36254459490740737</v>
      </c>
      <c r="O15" s="14">
        <f t="shared" si="0"/>
        <v>0.00017854166666664284</v>
      </c>
      <c r="P15" s="9">
        <f t="shared" si="1"/>
        <v>4.930555555531722E-06</v>
      </c>
      <c r="Q15" s="19">
        <f t="shared" si="13"/>
        <v>42.59999999979408</v>
      </c>
      <c r="R15" s="8">
        <f>'[2]KMU6'!D10</f>
        <v>0.3626859375</v>
      </c>
      <c r="S15" s="8">
        <f>'[2]KMU6'!H10</f>
        <v>0.3628743055555556</v>
      </c>
      <c r="T15" s="14">
        <f t="shared" si="2"/>
        <v>0.00018836805555560998</v>
      </c>
      <c r="U15" s="9">
        <f t="shared" si="3"/>
        <v>1.4756944444498863E-05</v>
      </c>
      <c r="V15" s="10">
        <f t="shared" si="4"/>
        <v>127.50000000047018</v>
      </c>
      <c r="W15" s="16">
        <f>'[2]final_okruh'!I10</f>
        <v>0.0017267592592592473</v>
      </c>
      <c r="X15" s="16">
        <f>'[2]final_okruh'!L10</f>
        <v>2.53472222222495E-06</v>
      </c>
      <c r="Y15" s="15">
        <f>'[2]final_okruh'!M10</f>
        <v>1.2106481481533038E-05</v>
      </c>
      <c r="Z15" s="10">
        <f t="shared" si="5"/>
        <v>126.50000000046902</v>
      </c>
      <c r="AA15" s="8">
        <f>'[2]KMU7'!D10</f>
        <v>0.7676692592592592</v>
      </c>
      <c r="AB15" s="8">
        <f>'[2]KMU7'!H10</f>
        <v>0.7678410300925925</v>
      </c>
      <c r="AC15" s="14">
        <f t="shared" si="6"/>
        <v>0.00017177083333330678</v>
      </c>
      <c r="AD15" s="9">
        <f t="shared" si="7"/>
        <v>1.840277777804335E-06</v>
      </c>
      <c r="AE15" s="19">
        <f t="shared" si="8"/>
        <v>15.900000000229454</v>
      </c>
      <c r="AF15" s="8">
        <f>'[2]KMU8'!D10</f>
        <v>0.7681990046296296</v>
      </c>
      <c r="AG15" s="8">
        <f>'[2]KMU8'!H10</f>
        <v>0.7683623958333333</v>
      </c>
      <c r="AH15" s="14">
        <f t="shared" si="9"/>
        <v>0.00016339120370367777</v>
      </c>
      <c r="AI15" s="9">
        <f t="shared" si="10"/>
        <v>1.021990740743335E-05</v>
      </c>
      <c r="AJ15" s="19">
        <f t="shared" si="11"/>
        <v>88.30000000022414</v>
      </c>
      <c r="AK15" s="19">
        <v>0</v>
      </c>
      <c r="AL15" s="20">
        <f t="shared" si="12"/>
        <v>400.8000000011869</v>
      </c>
      <c r="AN15" s="4"/>
    </row>
    <row r="16" spans="1:40" ht="21.75" customHeight="1">
      <c r="A16" s="69"/>
      <c r="B16" s="96">
        <v>12</v>
      </c>
      <c r="C16" s="28">
        <v>18</v>
      </c>
      <c r="D16" s="31" t="s">
        <v>45</v>
      </c>
      <c r="E16" s="24" t="s">
        <v>46</v>
      </c>
      <c r="F16" s="29" t="s">
        <v>94</v>
      </c>
      <c r="G16" s="30" t="s">
        <v>95</v>
      </c>
      <c r="H16" s="30">
        <v>1972</v>
      </c>
      <c r="I16" s="30" t="s">
        <v>121</v>
      </c>
      <c r="J16" s="17" t="s">
        <v>128</v>
      </c>
      <c r="K16" s="17" t="s">
        <v>128</v>
      </c>
      <c r="L16" s="17" t="s">
        <v>128</v>
      </c>
      <c r="M16" s="8">
        <f>'[2]KMU5'!D11</f>
        <v>0.3632123148148148</v>
      </c>
      <c r="N16" s="8">
        <f>'[2]KMU5'!H11</f>
        <v>0.3633766666666667</v>
      </c>
      <c r="O16" s="14">
        <f t="shared" si="0"/>
        <v>0.00016435185185187384</v>
      </c>
      <c r="P16" s="9">
        <f t="shared" si="1"/>
        <v>9.259259259237275E-06</v>
      </c>
      <c r="Q16" s="19">
        <f t="shared" si="13"/>
        <v>79.99999999981006</v>
      </c>
      <c r="R16" s="8">
        <f>'[2]KMU6'!D11</f>
        <v>0.36351290509259254</v>
      </c>
      <c r="S16" s="8">
        <f>'[2]KMU6'!H11</f>
        <v>0.3636958449074074</v>
      </c>
      <c r="T16" s="14">
        <f t="shared" si="2"/>
        <v>0.0001829398148148753</v>
      </c>
      <c r="U16" s="9">
        <f t="shared" si="3"/>
        <v>9.328703703764195E-06</v>
      </c>
      <c r="V16" s="10">
        <f t="shared" si="4"/>
        <v>80.60000000052264</v>
      </c>
      <c r="W16" s="16">
        <f>'[2]final_okruh'!I11</f>
        <v>0.0015717824074074072</v>
      </c>
      <c r="X16" s="16">
        <f>'[2]final_okruh'!L11</f>
        <v>3.0659722222270425E-05</v>
      </c>
      <c r="Y16" s="15">
        <f>'[2]final_okruh'!M11</f>
        <v>1.6435185185237344E-05</v>
      </c>
      <c r="Z16" s="10">
        <f t="shared" si="5"/>
        <v>406.9000000008671</v>
      </c>
      <c r="AA16" s="8">
        <f>'[2]KMU7'!D11</f>
        <v>0.7647605671296296</v>
      </c>
      <c r="AB16" s="8">
        <f>'[2]KMU7'!H11</f>
        <v>0.7649361689814814</v>
      </c>
      <c r="AC16" s="14">
        <f t="shared" si="6"/>
        <v>0.00017560185185183652</v>
      </c>
      <c r="AD16" s="9">
        <f t="shared" si="7"/>
        <v>1.9907407407254035E-06</v>
      </c>
      <c r="AE16" s="19">
        <f t="shared" si="8"/>
        <v>17.199999999867487</v>
      </c>
      <c r="AF16" s="8">
        <f>'[2]KMU8'!D11</f>
        <v>0.7653269212962962</v>
      </c>
      <c r="AG16" s="8">
        <f>'[2]KMU8'!H11</f>
        <v>0.7655070949074073</v>
      </c>
      <c r="AH16" s="14">
        <f t="shared" si="9"/>
        <v>0.00018017361111111185</v>
      </c>
      <c r="AI16" s="9">
        <f t="shared" si="10"/>
        <v>6.5625000000007355E-06</v>
      </c>
      <c r="AJ16" s="19">
        <f t="shared" si="11"/>
        <v>56.700000000006355</v>
      </c>
      <c r="AK16" s="19">
        <v>0</v>
      </c>
      <c r="AL16" s="20">
        <f t="shared" si="12"/>
        <v>641.4000000010737</v>
      </c>
      <c r="AN16" s="4"/>
    </row>
    <row r="17" spans="1:40" ht="21.75" customHeight="1">
      <c r="A17" s="69"/>
      <c r="B17" s="96">
        <v>23</v>
      </c>
      <c r="C17" s="28">
        <v>21</v>
      </c>
      <c r="D17" s="31" t="s">
        <v>54</v>
      </c>
      <c r="E17" s="24" t="s">
        <v>55</v>
      </c>
      <c r="F17" s="29" t="s">
        <v>13</v>
      </c>
      <c r="G17" s="30" t="s">
        <v>102</v>
      </c>
      <c r="H17" s="30">
        <v>1922</v>
      </c>
      <c r="I17" s="30" t="s">
        <v>16</v>
      </c>
      <c r="J17" s="17" t="s">
        <v>128</v>
      </c>
      <c r="K17" s="17" t="s">
        <v>128</v>
      </c>
      <c r="L17" s="17" t="s">
        <v>128</v>
      </c>
      <c r="M17" s="8">
        <f>'[2]KMU5'!D13</f>
        <v>0.365995150462963</v>
      </c>
      <c r="N17" s="8">
        <f>'[2]KMU5'!H13</f>
        <v>0.36621427083333336</v>
      </c>
      <c r="O17" s="14">
        <f t="shared" si="0"/>
        <v>0.00021912037037036258</v>
      </c>
      <c r="P17" s="9">
        <f t="shared" si="1"/>
        <v>4.5509259259251465E-05</v>
      </c>
      <c r="Q17" s="19">
        <f t="shared" si="13"/>
        <v>393.19999999993263</v>
      </c>
      <c r="R17" s="8">
        <f>'[2]KMU6'!D13</f>
        <v>0.3663047685185185</v>
      </c>
      <c r="S17" s="8">
        <f>'[2]KMU6'!H13</f>
        <v>0.36646634259259264</v>
      </c>
      <c r="T17" s="14">
        <f t="shared" si="2"/>
        <v>0.00016157407407413338</v>
      </c>
      <c r="U17" s="9">
        <f t="shared" si="3"/>
        <v>1.203703703697774E-05</v>
      </c>
      <c r="V17" s="10">
        <f t="shared" si="4"/>
        <v>103.99999999948767</v>
      </c>
      <c r="W17" s="16">
        <f>'[2]final_okruh'!I13</f>
        <v>0.0015869328703703722</v>
      </c>
      <c r="X17" s="16">
        <f>'[2]final_okruh'!L13</f>
        <v>4.7500000000033626E-05</v>
      </c>
      <c r="Y17" s="15">
        <f>'[2]final_okruh'!M13</f>
        <v>0.00011197916666666474</v>
      </c>
      <c r="Z17" s="10">
        <f t="shared" si="5"/>
        <v>1377.9000000002738</v>
      </c>
      <c r="AA17" s="8">
        <f>'[2]KMU7'!D13</f>
        <v>0.7723173958333334</v>
      </c>
      <c r="AB17" s="8">
        <f>'[2]KMU7'!H13</f>
        <v>0.7724738078703703</v>
      </c>
      <c r="AC17" s="14">
        <f t="shared" si="6"/>
        <v>0.00015641203703697926</v>
      </c>
      <c r="AD17" s="9">
        <f t="shared" si="7"/>
        <v>1.719907407413186E-05</v>
      </c>
      <c r="AE17" s="19">
        <f t="shared" si="8"/>
        <v>148.60000000049928</v>
      </c>
      <c r="AF17" s="8">
        <f>'[2]KMU8'!D13</f>
        <v>0.7728040277777778</v>
      </c>
      <c r="AG17" s="8">
        <f>'[2]KMU8'!H13</f>
        <v>0.7729725694444444</v>
      </c>
      <c r="AH17" s="14">
        <f t="shared" si="9"/>
        <v>0.00016854166666657733</v>
      </c>
      <c r="AI17" s="9">
        <f t="shared" si="10"/>
        <v>5.06944444453379E-06</v>
      </c>
      <c r="AJ17" s="19">
        <f t="shared" si="11"/>
        <v>43.800000000771945</v>
      </c>
      <c r="AK17" s="19">
        <v>0</v>
      </c>
      <c r="AL17" s="20">
        <f t="shared" si="12"/>
        <v>2067.5000000009654</v>
      </c>
      <c r="AN17" s="4"/>
    </row>
    <row r="18" spans="1:40" ht="21.75" customHeight="1">
      <c r="A18" s="69"/>
      <c r="B18" s="96">
        <v>31</v>
      </c>
      <c r="C18" s="28">
        <v>22</v>
      </c>
      <c r="D18" s="24" t="s">
        <v>56</v>
      </c>
      <c r="E18" s="24" t="s">
        <v>57</v>
      </c>
      <c r="F18" s="29" t="s">
        <v>13</v>
      </c>
      <c r="G18" s="30" t="s">
        <v>103</v>
      </c>
      <c r="H18" s="30">
        <v>1925</v>
      </c>
      <c r="I18" s="30" t="s">
        <v>16</v>
      </c>
      <c r="J18" s="17" t="s">
        <v>128</v>
      </c>
      <c r="K18" s="17" t="s">
        <v>128</v>
      </c>
      <c r="L18" s="17" t="s">
        <v>128</v>
      </c>
      <c r="M18" s="8">
        <f>'[2]KMU5'!D14</f>
        <v>0.3667037962962963</v>
      </c>
      <c r="N18" s="8">
        <f>'[2]KMU5'!H14</f>
        <v>0.36691989583333334</v>
      </c>
      <c r="O18" s="14">
        <f t="shared" si="0"/>
        <v>0.0002160995370370511</v>
      </c>
      <c r="P18" s="9">
        <f t="shared" si="1"/>
        <v>4.2488425925939975E-05</v>
      </c>
      <c r="Q18" s="19">
        <f t="shared" si="13"/>
        <v>367.1000000001214</v>
      </c>
      <c r="R18" s="8">
        <f>'[2]KMU6'!D14</f>
        <v>0.3670172337962963</v>
      </c>
      <c r="S18" s="8">
        <f>'[2]KMU6'!H14</f>
        <v>0.3672229282407407</v>
      </c>
      <c r="T18" s="14">
        <f t="shared" si="2"/>
        <v>0.0002056944444444042</v>
      </c>
      <c r="U18" s="9">
        <f t="shared" si="3"/>
        <v>3.2083333333293094E-05</v>
      </c>
      <c r="V18" s="10">
        <f t="shared" si="4"/>
        <v>277.19999999965233</v>
      </c>
      <c r="W18" s="16">
        <f>'[2]final_okruh'!I14</f>
        <v>0.00146865740740737</v>
      </c>
      <c r="X18" s="16">
        <f>'[2]final_okruh'!L14</f>
        <v>1.921296296303332E-05</v>
      </c>
      <c r="Y18" s="15">
        <f>'[2]final_okruh'!M14</f>
        <v>0.39684313657407405</v>
      </c>
      <c r="Z18" s="10">
        <v>3498</v>
      </c>
      <c r="AA18" s="8">
        <f>'[2]KMU7'!D14</f>
        <v>0.7765173842592592</v>
      </c>
      <c r="AB18" s="8">
        <f>'[2]KMU7'!H14</f>
        <v>0.7767277662037037</v>
      </c>
      <c r="AC18" s="14">
        <f t="shared" si="6"/>
        <v>0.0002103819444444488</v>
      </c>
      <c r="AD18" s="9">
        <f t="shared" si="7"/>
        <v>3.677083333333768E-05</v>
      </c>
      <c r="AE18" s="19">
        <f t="shared" si="8"/>
        <v>317.70000000003756</v>
      </c>
      <c r="AF18" s="8">
        <f>'[2]KMU8'!D14</f>
        <v>0.7770831018518519</v>
      </c>
      <c r="AG18" s="8">
        <f>'[2]KMU8'!H14</f>
        <v>0.7772486921296297</v>
      </c>
      <c r="AH18" s="14">
        <f t="shared" si="9"/>
        <v>0.0001655902777777385</v>
      </c>
      <c r="AI18" s="9">
        <f t="shared" si="10"/>
        <v>8.020833333372625E-06</v>
      </c>
      <c r="AJ18" s="19">
        <f t="shared" si="11"/>
        <v>69.30000000033948</v>
      </c>
      <c r="AK18" s="19">
        <v>0</v>
      </c>
      <c r="AL18" s="20">
        <f t="shared" si="12"/>
        <v>4529.30000000015</v>
      </c>
      <c r="AN18" s="4"/>
    </row>
    <row r="19" spans="1:40" ht="21.75" customHeight="1">
      <c r="A19" s="69"/>
      <c r="B19" s="96">
        <v>16</v>
      </c>
      <c r="C19" s="28">
        <v>23</v>
      </c>
      <c r="D19" s="24" t="s">
        <v>58</v>
      </c>
      <c r="E19" s="24" t="s">
        <v>59</v>
      </c>
      <c r="F19" s="29" t="s">
        <v>13</v>
      </c>
      <c r="G19" s="30" t="s">
        <v>104</v>
      </c>
      <c r="H19" s="30">
        <v>1928</v>
      </c>
      <c r="I19" s="30" t="s">
        <v>16</v>
      </c>
      <c r="J19" s="17" t="s">
        <v>128</v>
      </c>
      <c r="K19" s="17" t="s">
        <v>128</v>
      </c>
      <c r="L19" s="17" t="s">
        <v>128</v>
      </c>
      <c r="M19" s="8">
        <f>'[2]KMU5'!D15</f>
        <v>0.367405787037037</v>
      </c>
      <c r="N19" s="8">
        <f>'[2]KMU5'!H15</f>
        <v>0.367585</v>
      </c>
      <c r="O19" s="14">
        <f t="shared" si="0"/>
        <v>0.0001792129629629713</v>
      </c>
      <c r="P19" s="9">
        <f t="shared" si="1"/>
        <v>5.601851851860172E-06</v>
      </c>
      <c r="Q19" s="19">
        <f t="shared" si="13"/>
        <v>48.400000000071884</v>
      </c>
      <c r="R19" s="8">
        <f>'[2]KMU6'!D15</f>
        <v>0.36768207175925927</v>
      </c>
      <c r="S19" s="8">
        <f>'[2]KMU6'!H15</f>
        <v>0.3678470486111111</v>
      </c>
      <c r="T19" s="14">
        <f t="shared" si="2"/>
        <v>0.00016497685185185018</v>
      </c>
      <c r="U19" s="9">
        <f t="shared" si="3"/>
        <v>8.634259259260936E-06</v>
      </c>
      <c r="V19" s="10">
        <f t="shared" si="4"/>
        <v>74.60000000001449</v>
      </c>
      <c r="W19" s="16">
        <f>'[2]final_okruh'!I15</f>
        <v>0.0015558449074073999</v>
      </c>
      <c r="X19" s="16">
        <f>'[2]final_okruh'!L15</f>
        <v>2.9895833333348776E-05</v>
      </c>
      <c r="Y19" s="15">
        <f>'[2]final_okruh'!M15</f>
        <v>3.4606481481513907E-05</v>
      </c>
      <c r="Z19" s="10">
        <f>((X19+Y19)*8640000)</f>
        <v>557.3000000004135</v>
      </c>
      <c r="AA19" s="8">
        <f>'[2]KMU7'!D15</f>
        <v>0.7632109953703704</v>
      </c>
      <c r="AB19" s="8">
        <f>'[2]KMU7'!H15</f>
        <v>0.7633874537037036</v>
      </c>
      <c r="AC19" s="14">
        <f t="shared" si="6"/>
        <v>0.00017645833333324035</v>
      </c>
      <c r="AD19" s="9">
        <f t="shared" si="7"/>
        <v>2.8472222221292292E-06</v>
      </c>
      <c r="AE19" s="19">
        <f t="shared" si="8"/>
        <v>24.59999999919654</v>
      </c>
      <c r="AF19" s="8">
        <f>'[2]KMU8'!D15</f>
        <v>0.7637505324074074</v>
      </c>
      <c r="AG19" s="8">
        <f>'[2]KMU8'!H15</f>
        <v>0.7639214351851852</v>
      </c>
      <c r="AH19" s="14">
        <f t="shared" si="9"/>
        <v>0.00017090277777775942</v>
      </c>
      <c r="AI19" s="9">
        <f t="shared" si="10"/>
        <v>2.7083333333516996E-06</v>
      </c>
      <c r="AJ19" s="19">
        <f t="shared" si="11"/>
        <v>23.400000000158684</v>
      </c>
      <c r="AK19" s="19">
        <v>0</v>
      </c>
      <c r="AL19" s="20">
        <f t="shared" si="12"/>
        <v>728.2999999998552</v>
      </c>
      <c r="AN19" s="4"/>
    </row>
    <row r="20" spans="1:40" ht="21.75" customHeight="1">
      <c r="A20" s="69"/>
      <c r="B20" s="96">
        <v>29</v>
      </c>
      <c r="C20" s="28">
        <v>24</v>
      </c>
      <c r="D20" s="24" t="s">
        <v>60</v>
      </c>
      <c r="E20" s="31" t="s">
        <v>61</v>
      </c>
      <c r="F20" s="30" t="s">
        <v>14</v>
      </c>
      <c r="G20" s="30" t="s">
        <v>105</v>
      </c>
      <c r="H20" s="30">
        <v>1929</v>
      </c>
      <c r="I20" s="30" t="s">
        <v>16</v>
      </c>
      <c r="J20" s="17" t="s">
        <v>128</v>
      </c>
      <c r="K20" s="17" t="s">
        <v>128</v>
      </c>
      <c r="L20" s="17" t="s">
        <v>128</v>
      </c>
      <c r="M20" s="8">
        <f>'[2]KMU5'!D16</f>
        <v>0.3682872916666667</v>
      </c>
      <c r="N20" s="8">
        <f>'[2]KMU5'!H16</f>
        <v>0.3684645833333333</v>
      </c>
      <c r="O20" s="14">
        <f t="shared" si="0"/>
        <v>0.00017729166666663465</v>
      </c>
      <c r="P20" s="9">
        <f t="shared" si="1"/>
        <v>3.680555555523533E-06</v>
      </c>
      <c r="Q20" s="19">
        <f t="shared" si="13"/>
        <v>31.799999999723326</v>
      </c>
      <c r="R20" s="8">
        <f>'[2]KMU6'!D16</f>
        <v>0.36866193287037036</v>
      </c>
      <c r="S20" s="8">
        <f>'[2]KMU6'!H16</f>
        <v>0.3688325231481482</v>
      </c>
      <c r="T20" s="14">
        <f t="shared" si="2"/>
        <v>0.00017059027777782676</v>
      </c>
      <c r="U20" s="9">
        <f t="shared" si="3"/>
        <v>3.020833333284358E-06</v>
      </c>
      <c r="V20" s="10">
        <f t="shared" si="4"/>
        <v>26.099999999576852</v>
      </c>
      <c r="W20" s="16">
        <f>'[2]final_okruh'!I16</f>
        <v>0.0017722337962963186</v>
      </c>
      <c r="X20" s="16">
        <f>'[2]final_okruh'!L16</f>
        <v>1.6331018518445095E-05</v>
      </c>
      <c r="Y20" s="15">
        <f>'[2]final_okruh'!M16</f>
        <v>0.3880960763888889</v>
      </c>
      <c r="Z20" s="10">
        <v>3498</v>
      </c>
      <c r="AA20" s="8">
        <f>'[2]KMU7'!D16</f>
        <v>0.7640406365740741</v>
      </c>
      <c r="AB20" s="8">
        <f>'[2]KMU7'!H16</f>
        <v>0.7642178472222222</v>
      </c>
      <c r="AC20" s="14">
        <f t="shared" si="6"/>
        <v>0.00017721064814812948</v>
      </c>
      <c r="AD20" s="9">
        <f t="shared" si="7"/>
        <v>3.5995370370183616E-06</v>
      </c>
      <c r="AE20" s="19">
        <f t="shared" si="8"/>
        <v>31.099999999838644</v>
      </c>
      <c r="AF20" s="8">
        <f>'[2]KMU8'!D16</f>
        <v>0.7646462384259259</v>
      </c>
      <c r="AG20" s="8">
        <f>'[2]KMU8'!H16</f>
        <v>0.7648239351851852</v>
      </c>
      <c r="AH20" s="14">
        <f t="shared" si="9"/>
        <v>0.00017769675925927153</v>
      </c>
      <c r="AI20" s="9">
        <f t="shared" si="10"/>
        <v>4.085648148160413E-06</v>
      </c>
      <c r="AJ20" s="19">
        <f t="shared" si="11"/>
        <v>35.30000000010597</v>
      </c>
      <c r="AK20" s="19">
        <v>0</v>
      </c>
      <c r="AL20" s="20">
        <f t="shared" si="12"/>
        <v>3622.299999999245</v>
      </c>
      <c r="AN20" s="4"/>
    </row>
    <row r="21" spans="1:40" ht="21.75" customHeight="1">
      <c r="A21" s="69"/>
      <c r="B21" s="96">
        <v>18</v>
      </c>
      <c r="C21" s="28">
        <v>25</v>
      </c>
      <c r="D21" s="34" t="s">
        <v>62</v>
      </c>
      <c r="E21" s="34" t="s">
        <v>63</v>
      </c>
      <c r="F21" s="30" t="s">
        <v>14</v>
      </c>
      <c r="G21" s="29" t="s">
        <v>106</v>
      </c>
      <c r="H21" s="29">
        <v>1934</v>
      </c>
      <c r="I21" s="30" t="s">
        <v>16</v>
      </c>
      <c r="J21" s="17" t="s">
        <v>128</v>
      </c>
      <c r="K21" s="17" t="s">
        <v>128</v>
      </c>
      <c r="L21" s="17" t="s">
        <v>128</v>
      </c>
      <c r="M21" s="8">
        <f>'[2]KMU5'!D17</f>
        <v>0.36493166666666665</v>
      </c>
      <c r="N21" s="8">
        <f>'[2]KMU5'!H17</f>
        <v>0.36511024305555556</v>
      </c>
      <c r="O21" s="14">
        <f t="shared" si="0"/>
        <v>0.00017857638888890692</v>
      </c>
      <c r="P21" s="9">
        <f t="shared" si="1"/>
        <v>4.965277777795805E-06</v>
      </c>
      <c r="Q21" s="19">
        <f t="shared" si="13"/>
        <v>42.90000000015576</v>
      </c>
      <c r="R21" s="8">
        <f>'[2]KMU6'!D17</f>
        <v>0.36523778935185186</v>
      </c>
      <c r="S21" s="8">
        <f>'[2]KMU6'!H17</f>
        <v>0.365411712962963</v>
      </c>
      <c r="T21" s="14">
        <f t="shared" si="2"/>
        <v>0.00017392361111112642</v>
      </c>
      <c r="U21" s="9">
        <f t="shared" si="3"/>
        <v>3.125000000153016E-07</v>
      </c>
      <c r="V21" s="10">
        <f t="shared" si="4"/>
        <v>2.700000000132206</v>
      </c>
      <c r="W21" s="16">
        <f>'[2]final_okruh'!I17</f>
        <v>0.001619826388888912</v>
      </c>
      <c r="X21" s="16">
        <f>'[2]final_okruh'!L17</f>
        <v>1.2071759259268955E-05</v>
      </c>
      <c r="Y21" s="15">
        <f>'[2]final_okruh'!M17</f>
        <v>6.086805555549635E-05</v>
      </c>
      <c r="Z21" s="10">
        <f>((X21+Y21)*8640000)</f>
        <v>630.1999999995722</v>
      </c>
      <c r="AA21" s="8">
        <f>'[2]KMU7'!D17</f>
        <v>0.7602910763888888</v>
      </c>
      <c r="AB21" s="8">
        <f>'[2]KMU7'!H17</f>
        <v>0.760476087962963</v>
      </c>
      <c r="AC21" s="14">
        <f t="shared" si="6"/>
        <v>0.00018501157407413427</v>
      </c>
      <c r="AD21" s="9">
        <f t="shared" si="7"/>
        <v>1.1400462963023149E-05</v>
      </c>
      <c r="AE21" s="19">
        <f t="shared" si="8"/>
        <v>98.50000000052</v>
      </c>
      <c r="AF21" s="8">
        <f>'[2]KMU8'!D17</f>
        <v>0.7609051967592593</v>
      </c>
      <c r="AG21" s="8">
        <f>'[2]KMU8'!H17</f>
        <v>0.7610826041666666</v>
      </c>
      <c r="AH21" s="14">
        <f t="shared" si="9"/>
        <v>0.0001774074074073484</v>
      </c>
      <c r="AI21" s="9">
        <f t="shared" si="10"/>
        <v>3.7962962962372765E-06</v>
      </c>
      <c r="AJ21" s="19">
        <f t="shared" si="11"/>
        <v>32.79999999949007</v>
      </c>
      <c r="AK21" s="19">
        <v>0</v>
      </c>
      <c r="AL21" s="20">
        <f t="shared" si="12"/>
        <v>807.0999999998703</v>
      </c>
      <c r="AN21" s="4"/>
    </row>
    <row r="22" spans="1:40" ht="21.75" customHeight="1">
      <c r="A22" s="69"/>
      <c r="B22" s="96">
        <v>26</v>
      </c>
      <c r="C22" s="70">
        <v>26</v>
      </c>
      <c r="D22" s="71" t="s">
        <v>138</v>
      </c>
      <c r="E22" s="71"/>
      <c r="F22" s="72" t="s">
        <v>14</v>
      </c>
      <c r="G22" s="73" t="s">
        <v>139</v>
      </c>
      <c r="H22" s="73">
        <v>1935</v>
      </c>
      <c r="I22" s="74" t="s">
        <v>16</v>
      </c>
      <c r="J22" s="75" t="s">
        <v>16</v>
      </c>
      <c r="K22" s="17" t="s">
        <v>128</v>
      </c>
      <c r="L22" s="17" t="s">
        <v>128</v>
      </c>
      <c r="M22" s="8">
        <f>'[2]KMU5'!D18</f>
        <v>0.36885192129629635</v>
      </c>
      <c r="N22" s="8">
        <f>'[2]KMU5'!H18</f>
        <v>0.3690296180555555</v>
      </c>
      <c r="O22" s="14">
        <f t="shared" si="0"/>
        <v>0.0001776967592591605</v>
      </c>
      <c r="P22" s="9">
        <f t="shared" si="1"/>
        <v>4.0856481480493906E-06</v>
      </c>
      <c r="Q22" s="19">
        <f t="shared" si="13"/>
        <v>35.299999999146735</v>
      </c>
      <c r="R22" s="8">
        <f>'[2]KMU6'!D18</f>
        <v>0.3693903587962963</v>
      </c>
      <c r="S22" s="8">
        <f>'[2]KMU6'!H18</f>
        <v>0.3695679166666667</v>
      </c>
      <c r="T22" s="14">
        <f t="shared" si="2"/>
        <v>0.00017755787037043724</v>
      </c>
      <c r="U22" s="9">
        <f t="shared" si="3"/>
        <v>3.946759259326125E-06</v>
      </c>
      <c r="V22" s="10">
        <f t="shared" si="4"/>
        <v>34.10000000057772</v>
      </c>
      <c r="W22" s="16">
        <f>'[2]final_okruh'!I18</f>
        <v>0.0015993402777778054</v>
      </c>
      <c r="X22" s="16">
        <f>'[2]final_okruh'!L18</f>
        <v>9.384259259254124E-05</v>
      </c>
      <c r="Y22" s="15">
        <f>'[2]final_okruh'!M18</f>
        <v>0.0002580555555555808</v>
      </c>
      <c r="Z22" s="10">
        <f>((X22+Y22)*8640000)</f>
        <v>3040.3999999997745</v>
      </c>
      <c r="AA22" s="8">
        <f>'[2]KMU7'!D18</f>
        <v>0.7585177546296297</v>
      </c>
      <c r="AB22" s="8">
        <f>'[2]KMU7'!H18</f>
        <v>0.7586882407407407</v>
      </c>
      <c r="AC22" s="14">
        <f t="shared" si="6"/>
        <v>0.0001704861111110345</v>
      </c>
      <c r="AD22" s="9">
        <f t="shared" si="7"/>
        <v>3.125000000076607E-06</v>
      </c>
      <c r="AE22" s="19">
        <f t="shared" si="8"/>
        <v>27.000000000661885</v>
      </c>
      <c r="AF22" s="8">
        <f>'[2]KMU8'!D18</f>
        <v>0.7591132175925925</v>
      </c>
      <c r="AG22" s="8">
        <f>'[2]KMU8'!H18</f>
        <v>0.7592973148148148</v>
      </c>
      <c r="AH22" s="14">
        <f t="shared" si="9"/>
        <v>0.0001840972222222348</v>
      </c>
      <c r="AI22" s="9">
        <f t="shared" si="10"/>
        <v>1.0486111111123673E-05</v>
      </c>
      <c r="AJ22" s="19">
        <f t="shared" si="11"/>
        <v>90.60000000010854</v>
      </c>
      <c r="AK22" s="19">
        <v>0</v>
      </c>
      <c r="AL22" s="20">
        <f t="shared" si="12"/>
        <v>3227.4000000002698</v>
      </c>
      <c r="AN22" s="4"/>
    </row>
    <row r="23" spans="1:40" ht="21.75" customHeight="1">
      <c r="A23" s="69"/>
      <c r="B23" s="96">
        <v>33</v>
      </c>
      <c r="C23" s="28">
        <v>27</v>
      </c>
      <c r="D23" s="34" t="s">
        <v>64</v>
      </c>
      <c r="E23" s="34" t="s">
        <v>65</v>
      </c>
      <c r="F23" s="29" t="s">
        <v>13</v>
      </c>
      <c r="G23" s="29" t="s">
        <v>107</v>
      </c>
      <c r="H23" s="29">
        <v>1936</v>
      </c>
      <c r="I23" s="30" t="s">
        <v>16</v>
      </c>
      <c r="J23" s="17" t="s">
        <v>128</v>
      </c>
      <c r="K23" s="17" t="s">
        <v>128</v>
      </c>
      <c r="L23" s="17" t="s">
        <v>128</v>
      </c>
      <c r="M23" s="8">
        <f>'[2]KMU5'!D19</f>
        <v>0.3697607291666667</v>
      </c>
      <c r="N23" s="8">
        <f>'[2]KMU5'!H19</f>
        <v>0.36994053240740743</v>
      </c>
      <c r="O23" s="14">
        <f t="shared" si="0"/>
        <v>0.00017980324074073906</v>
      </c>
      <c r="P23" s="9">
        <f t="shared" si="1"/>
        <v>6.192129629627939E-06</v>
      </c>
      <c r="Q23" s="19">
        <f t="shared" si="13"/>
        <v>53.49999999998539</v>
      </c>
      <c r="R23" s="8">
        <f>'[2]KMU6'!D19</f>
        <v>0.3701291087962963</v>
      </c>
      <c r="S23" s="8">
        <f>'[2]KMU6'!H19</f>
        <v>0.3703709027777778</v>
      </c>
      <c r="T23" s="14">
        <f t="shared" si="2"/>
        <v>0.00024179398148149733</v>
      </c>
      <c r="U23" s="9">
        <f t="shared" si="3"/>
        <v>6.818287037038622E-05</v>
      </c>
      <c r="V23" s="10">
        <f t="shared" si="4"/>
        <v>589.1000000001369</v>
      </c>
      <c r="W23" s="16">
        <f>'[2]final_okruh'!I19</f>
        <v>0</v>
      </c>
      <c r="X23" s="16">
        <f>'[2]final_okruh'!L19</f>
        <v>0</v>
      </c>
      <c r="Y23" s="15">
        <f>'[2]final_okruh'!M19</f>
        <v>0</v>
      </c>
      <c r="Z23" s="10">
        <v>3498</v>
      </c>
      <c r="AA23" s="8">
        <f>'[2]KMU7'!D19</f>
        <v>0</v>
      </c>
      <c r="AB23" s="8">
        <f>'[2]KMU7'!H19</f>
        <v>0</v>
      </c>
      <c r="AC23" s="14">
        <f t="shared" si="6"/>
        <v>0</v>
      </c>
      <c r="AD23" s="9">
        <f t="shared" si="7"/>
        <v>0.00017361111111111112</v>
      </c>
      <c r="AE23" s="19">
        <v>495</v>
      </c>
      <c r="AF23" s="8">
        <f>'[2]KMU8'!D19</f>
        <v>0</v>
      </c>
      <c r="AG23" s="8">
        <f>'[2]KMU8'!H19</f>
        <v>0</v>
      </c>
      <c r="AH23" s="14">
        <f t="shared" si="9"/>
        <v>0</v>
      </c>
      <c r="AI23" s="9">
        <f t="shared" si="10"/>
        <v>0.00017361111111111112</v>
      </c>
      <c r="AJ23" s="19">
        <v>478</v>
      </c>
      <c r="AK23" s="19">
        <v>0</v>
      </c>
      <c r="AL23" s="20">
        <f t="shared" si="12"/>
        <v>5113.600000000122</v>
      </c>
      <c r="AN23" s="4"/>
    </row>
    <row r="24" spans="1:40" ht="21.75" customHeight="1">
      <c r="A24" s="69"/>
      <c r="B24" s="96">
        <v>32</v>
      </c>
      <c r="C24" s="76">
        <v>29</v>
      </c>
      <c r="D24" s="77" t="s">
        <v>140</v>
      </c>
      <c r="E24" s="74"/>
      <c r="F24" s="74" t="s">
        <v>94</v>
      </c>
      <c r="G24" s="74" t="s">
        <v>141</v>
      </c>
      <c r="H24" s="74">
        <v>1938</v>
      </c>
      <c r="I24" s="74" t="s">
        <v>16</v>
      </c>
      <c r="J24" s="17" t="s">
        <v>128</v>
      </c>
      <c r="K24" s="17" t="s">
        <v>128</v>
      </c>
      <c r="L24" s="17" t="s">
        <v>128</v>
      </c>
      <c r="M24" s="8">
        <f>'[2]KMU5'!D20</f>
        <v>0</v>
      </c>
      <c r="N24" s="8">
        <f>'[2]KMU5'!H20</f>
        <v>0</v>
      </c>
      <c r="O24" s="14">
        <f t="shared" si="0"/>
        <v>0</v>
      </c>
      <c r="P24" s="9">
        <f t="shared" si="1"/>
        <v>0.00017361111111111112</v>
      </c>
      <c r="Q24" s="19">
        <v>393</v>
      </c>
      <c r="R24" s="8">
        <f>'[2]KMU6'!D20</f>
        <v>0</v>
      </c>
      <c r="S24" s="8">
        <f>'[2]KMU6'!H20</f>
        <v>0</v>
      </c>
      <c r="T24" s="14">
        <f t="shared" si="2"/>
        <v>0</v>
      </c>
      <c r="U24" s="9">
        <f t="shared" si="3"/>
        <v>0.00017361111111111112</v>
      </c>
      <c r="V24" s="10">
        <v>589</v>
      </c>
      <c r="W24" s="16">
        <f>'[2]final_okruh'!I20</f>
        <v>0</v>
      </c>
      <c r="X24" s="16">
        <f>'[2]final_okruh'!L20</f>
        <v>0</v>
      </c>
      <c r="Y24" s="15">
        <f>'[2]final_okruh'!M20</f>
        <v>0</v>
      </c>
      <c r="Z24" s="10">
        <v>3498</v>
      </c>
      <c r="AA24" s="8">
        <f>'[2]KMU7'!D20</f>
        <v>0.7571751504629629</v>
      </c>
      <c r="AB24" s="8">
        <f>'[2]KMU7'!H20</f>
        <v>0.7573200810185186</v>
      </c>
      <c r="AC24" s="14">
        <f t="shared" si="6"/>
        <v>0.0001449305555556446</v>
      </c>
      <c r="AD24" s="9">
        <f t="shared" si="7"/>
        <v>2.8680555555466515E-05</v>
      </c>
      <c r="AE24" s="19">
        <f aca="true" t="shared" si="14" ref="AE24:AE41">AD24*8640000</f>
        <v>247.7999999992307</v>
      </c>
      <c r="AF24" s="8">
        <f>'[2]KMU8'!D20</f>
        <v>0.7576524074074075</v>
      </c>
      <c r="AG24" s="8">
        <f>'[2]KMU8'!H20</f>
        <v>0.7577867824074075</v>
      </c>
      <c r="AH24" s="14">
        <f t="shared" si="9"/>
        <v>0.0001343750000000199</v>
      </c>
      <c r="AI24" s="9">
        <f t="shared" si="10"/>
        <v>3.923611111109122E-05</v>
      </c>
      <c r="AJ24" s="19">
        <f aca="true" t="shared" si="15" ref="AJ24:AJ41">AI24*8640000</f>
        <v>338.99999999982816</v>
      </c>
      <c r="AK24" s="19">
        <v>0</v>
      </c>
      <c r="AL24" s="20">
        <f t="shared" si="12"/>
        <v>5066.799999999059</v>
      </c>
      <c r="AN24" s="4"/>
    </row>
    <row r="25" spans="1:40" ht="21.75" customHeight="1">
      <c r="A25" s="69"/>
      <c r="B25" s="96">
        <v>17</v>
      </c>
      <c r="C25" s="28">
        <v>30</v>
      </c>
      <c r="D25" s="34" t="s">
        <v>66</v>
      </c>
      <c r="E25" s="34" t="s">
        <v>67</v>
      </c>
      <c r="F25" s="29" t="s">
        <v>13</v>
      </c>
      <c r="G25" s="29" t="s">
        <v>108</v>
      </c>
      <c r="H25" s="29">
        <v>1943</v>
      </c>
      <c r="I25" s="30" t="s">
        <v>16</v>
      </c>
      <c r="J25" s="17" t="s">
        <v>128</v>
      </c>
      <c r="K25" s="17" t="s">
        <v>128</v>
      </c>
      <c r="L25" s="17" t="s">
        <v>128</v>
      </c>
      <c r="M25" s="8">
        <f>'[2]KMU5'!D21</f>
        <v>0.37043913194444444</v>
      </c>
      <c r="N25" s="8">
        <f>'[2]KMU5'!H21</f>
        <v>0.37060527777777774</v>
      </c>
      <c r="O25" s="14">
        <f t="shared" si="0"/>
        <v>0.0001661458333332977</v>
      </c>
      <c r="P25" s="9">
        <f t="shared" si="1"/>
        <v>7.46527777781343E-06</v>
      </c>
      <c r="Q25" s="19">
        <f>P25*8640000</f>
        <v>64.50000000030803</v>
      </c>
      <c r="R25" s="8">
        <f>'[2]KMU6'!D21</f>
        <v>0.37068390046296296</v>
      </c>
      <c r="S25" s="8">
        <f>'[2]KMU6'!H21</f>
        <v>0.3708388888888889</v>
      </c>
      <c r="T25" s="14">
        <f t="shared" si="2"/>
        <v>0.0001549884259259282</v>
      </c>
      <c r="U25" s="9">
        <f t="shared" si="3"/>
        <v>1.862268518518291E-05</v>
      </c>
      <c r="V25" s="10">
        <f>U25*8640000</f>
        <v>160.89999999998034</v>
      </c>
      <c r="W25" s="16">
        <f>'[2]final_okruh'!I21</f>
        <v>0.001544930555555546</v>
      </c>
      <c r="X25" s="16">
        <f>'[2]final_okruh'!L21</f>
        <v>2.414351851853791E-05</v>
      </c>
      <c r="Y25" s="15">
        <f>'[2]final_okruh'!M21</f>
        <v>2.2523148148156924E-05</v>
      </c>
      <c r="Z25" s="10">
        <f>((X25+Y25)*8640000)</f>
        <v>403.20000000024334</v>
      </c>
      <c r="AA25" s="8">
        <f>'[2]KMU7'!D21</f>
        <v>0.7694246296296297</v>
      </c>
      <c r="AB25" s="8">
        <f>'[2]KMU7'!H21</f>
        <v>0.7695879398148148</v>
      </c>
      <c r="AC25" s="14">
        <f t="shared" si="6"/>
        <v>0.00016331018518511708</v>
      </c>
      <c r="AD25" s="9">
        <f t="shared" si="7"/>
        <v>1.0300925925994033E-05</v>
      </c>
      <c r="AE25" s="19">
        <f t="shared" si="14"/>
        <v>89.00000000058844</v>
      </c>
      <c r="AF25" s="8">
        <f>'[2]KMU8'!D21</f>
        <v>0.7699443981481481</v>
      </c>
      <c r="AG25" s="8">
        <f>'[2]KMU8'!H21</f>
        <v>0.7701103356481481</v>
      </c>
      <c r="AH25" s="14">
        <f t="shared" si="9"/>
        <v>0.00016593750000004626</v>
      </c>
      <c r="AI25" s="9">
        <f t="shared" si="10"/>
        <v>7.673611111064861E-06</v>
      </c>
      <c r="AJ25" s="19">
        <f t="shared" si="15"/>
        <v>66.2999999996004</v>
      </c>
      <c r="AK25" s="19">
        <v>0</v>
      </c>
      <c r="AL25" s="20">
        <f t="shared" si="12"/>
        <v>783.9000000007206</v>
      </c>
      <c r="AN25" s="4"/>
    </row>
    <row r="26" spans="1:40" ht="21.75" customHeight="1">
      <c r="A26" s="69"/>
      <c r="B26" s="96">
        <v>28</v>
      </c>
      <c r="C26" s="28">
        <v>31</v>
      </c>
      <c r="D26" s="24" t="s">
        <v>68</v>
      </c>
      <c r="E26" s="24" t="s">
        <v>118</v>
      </c>
      <c r="F26" s="29" t="s">
        <v>13</v>
      </c>
      <c r="G26" s="30" t="s">
        <v>142</v>
      </c>
      <c r="H26" s="30">
        <v>1949</v>
      </c>
      <c r="I26" s="30" t="s">
        <v>16</v>
      </c>
      <c r="J26" s="17" t="s">
        <v>128</v>
      </c>
      <c r="K26" s="17" t="s">
        <v>128</v>
      </c>
      <c r="L26" s="17" t="s">
        <v>128</v>
      </c>
      <c r="M26" s="8">
        <f>'[2]KMU5'!D22</f>
        <v>0.3708520138888889</v>
      </c>
      <c r="N26" s="8">
        <f>'[2]KMU5'!H22</f>
        <v>0.3710447800925926</v>
      </c>
      <c r="O26" s="14">
        <f t="shared" si="0"/>
        <v>0.00019276620370373143</v>
      </c>
      <c r="P26" s="9">
        <f t="shared" si="1"/>
        <v>1.9155092592620314E-05</v>
      </c>
      <c r="Q26" s="19">
        <f>P26*8640000</f>
        <v>165.5000000002395</v>
      </c>
      <c r="R26" s="8">
        <f>'[2]KMU6'!D22</f>
        <v>0.3711596643518518</v>
      </c>
      <c r="S26" s="8">
        <f>'[2]KMU6'!H22</f>
        <v>0.37135881944444443</v>
      </c>
      <c r="T26" s="14">
        <f t="shared" si="2"/>
        <v>0.00019915509259260666</v>
      </c>
      <c r="U26" s="9">
        <f t="shared" si="3"/>
        <v>2.5543981481495546E-05</v>
      </c>
      <c r="V26" s="10">
        <f>U26*8640000</f>
        <v>220.70000000012152</v>
      </c>
      <c r="W26" s="16">
        <f>'[2]final_okruh'!I22</f>
        <v>0.0016392245370370206</v>
      </c>
      <c r="X26" s="16">
        <f>'[2]final_okruh'!L22</f>
        <v>0.0001792592592592679</v>
      </c>
      <c r="Y26" s="15">
        <f>'[2]final_okruh'!M22</f>
        <v>0.00015938657407404966</v>
      </c>
      <c r="Z26" s="10">
        <f>((X26+Y26)*8640000)</f>
        <v>2925.8999999998637</v>
      </c>
      <c r="AA26" s="8">
        <f>'[2]KMU7'!D22</f>
        <v>0.7624446874999999</v>
      </c>
      <c r="AB26" s="8">
        <f>'[2]KMU7'!H22</f>
        <v>0.7626312731481482</v>
      </c>
      <c r="AC26" s="14">
        <f t="shared" si="6"/>
        <v>0.00018658564814821865</v>
      </c>
      <c r="AD26" s="9">
        <f t="shared" si="7"/>
        <v>1.2974537037107535E-05</v>
      </c>
      <c r="AE26" s="19">
        <f t="shared" si="14"/>
        <v>112.1000000006091</v>
      </c>
      <c r="AF26" s="8">
        <f>'[2]KMU8'!D22</f>
        <v>0.7629957754629629</v>
      </c>
      <c r="AG26" s="8">
        <f>'[2]KMU8'!H22</f>
        <v>0.7631814236111111</v>
      </c>
      <c r="AH26" s="14">
        <f t="shared" si="9"/>
        <v>0.00018564814814814312</v>
      </c>
      <c r="AI26" s="9">
        <f t="shared" si="10"/>
        <v>1.2037037037032004E-05</v>
      </c>
      <c r="AJ26" s="19">
        <f t="shared" si="15"/>
        <v>103.99999999995651</v>
      </c>
      <c r="AK26" s="19">
        <v>0</v>
      </c>
      <c r="AL26" s="20">
        <f t="shared" si="12"/>
        <v>3528.20000000079</v>
      </c>
      <c r="AN26" s="4"/>
    </row>
    <row r="27" spans="1:40" ht="21.75" customHeight="1">
      <c r="A27" s="69"/>
      <c r="B27" s="96">
        <v>21</v>
      </c>
      <c r="C27" s="28">
        <v>32</v>
      </c>
      <c r="D27" s="24" t="s">
        <v>119</v>
      </c>
      <c r="E27" s="31" t="s">
        <v>120</v>
      </c>
      <c r="F27" s="30" t="s">
        <v>14</v>
      </c>
      <c r="G27" s="30" t="s">
        <v>110</v>
      </c>
      <c r="H27" s="30">
        <v>1951</v>
      </c>
      <c r="I27" s="30" t="s">
        <v>16</v>
      </c>
      <c r="J27" s="17" t="s">
        <v>128</v>
      </c>
      <c r="K27" s="17" t="s">
        <v>128</v>
      </c>
      <c r="L27" s="17" t="s">
        <v>128</v>
      </c>
      <c r="M27" s="8">
        <f>'[2]KMU5'!D23</f>
        <v>0.37191277777777776</v>
      </c>
      <c r="N27" s="8">
        <f>'[2]KMU5'!H23</f>
        <v>0.3721232407407407</v>
      </c>
      <c r="O27" s="14">
        <f t="shared" si="0"/>
        <v>0.00021046296296295397</v>
      </c>
      <c r="P27" s="9">
        <f t="shared" si="1"/>
        <v>3.685185185184285E-05</v>
      </c>
      <c r="Q27" s="19">
        <f>P27*8640000</f>
        <v>318.3999999999222</v>
      </c>
      <c r="R27" s="8">
        <f>'[2]KMU6'!D23</f>
        <v>0.3722705208333333</v>
      </c>
      <c r="S27" s="8">
        <f>'[2]KMU6'!H23</f>
        <v>0.3724815509259259</v>
      </c>
      <c r="T27" s="14">
        <f t="shared" si="2"/>
        <v>0.0002110300925926012</v>
      </c>
      <c r="U27" s="9">
        <f t="shared" si="3"/>
        <v>3.7418981481490075E-05</v>
      </c>
      <c r="V27" s="10">
        <f>U27*8640000</f>
        <v>323.30000000007425</v>
      </c>
      <c r="W27" s="16">
        <f>'[2]final_okruh'!I23</f>
        <v>0.0011073611111111492</v>
      </c>
      <c r="X27" s="16">
        <f>'[2]final_okruh'!L23</f>
        <v>1.3900462962901372E-05</v>
      </c>
      <c r="Y27" s="15">
        <f>'[2]final_okruh'!M23</f>
        <v>1.1273148148194245E-05</v>
      </c>
      <c r="Z27" s="10">
        <f>((X27+Y27)*8640000)</f>
        <v>217.49999999986613</v>
      </c>
      <c r="AA27" s="8">
        <f>'[2]KMU7'!D23</f>
        <v>0.7643821180555556</v>
      </c>
      <c r="AB27" s="8">
        <f>'[2]KMU7'!H23</f>
        <v>0.7646011342592592</v>
      </c>
      <c r="AC27" s="14">
        <f t="shared" si="6"/>
        <v>0.00021901620370368136</v>
      </c>
      <c r="AD27" s="9">
        <f t="shared" si="7"/>
        <v>4.540509259257024E-05</v>
      </c>
      <c r="AE27" s="19">
        <f t="shared" si="14"/>
        <v>392.29999999980686</v>
      </c>
      <c r="AF27" s="8">
        <f>'[2]KMU8'!D23</f>
        <v>0.7650641782407407</v>
      </c>
      <c r="AG27" s="8">
        <f>'[2]KMU8'!H23</f>
        <v>0.7652546875</v>
      </c>
      <c r="AH27" s="14">
        <f t="shared" si="9"/>
        <v>0.0001905092592593416</v>
      </c>
      <c r="AI27" s="9">
        <f t="shared" si="10"/>
        <v>1.6898148148230472E-05</v>
      </c>
      <c r="AJ27" s="19">
        <f t="shared" si="15"/>
        <v>146.00000000071128</v>
      </c>
      <c r="AK27" s="19">
        <v>0</v>
      </c>
      <c r="AL27" s="20">
        <f t="shared" si="12"/>
        <v>1397.5000000003806</v>
      </c>
      <c r="AN27" s="4"/>
    </row>
    <row r="28" spans="1:40" ht="21.75" customHeight="1">
      <c r="A28" s="69"/>
      <c r="B28" s="96">
        <v>34</v>
      </c>
      <c r="C28" s="76">
        <v>33</v>
      </c>
      <c r="D28" s="77" t="s">
        <v>143</v>
      </c>
      <c r="E28" s="74"/>
      <c r="F28" s="74" t="s">
        <v>94</v>
      </c>
      <c r="G28" s="74" t="s">
        <v>144</v>
      </c>
      <c r="H28" s="74">
        <v>1952</v>
      </c>
      <c r="I28" s="74" t="s">
        <v>16</v>
      </c>
      <c r="J28" s="17" t="s">
        <v>128</v>
      </c>
      <c r="K28" s="17" t="s">
        <v>128</v>
      </c>
      <c r="L28" s="17" t="s">
        <v>128</v>
      </c>
      <c r="M28" s="8">
        <f>'[2]KMU5'!D24</f>
        <v>0</v>
      </c>
      <c r="N28" s="8">
        <f>'[2]KMU5'!H24</f>
        <v>0</v>
      </c>
      <c r="O28" s="14">
        <f t="shared" si="0"/>
        <v>0</v>
      </c>
      <c r="P28" s="9">
        <f t="shared" si="1"/>
        <v>0.00017361111111111112</v>
      </c>
      <c r="Q28" s="19">
        <v>393</v>
      </c>
      <c r="R28" s="8">
        <f>'[2]KMU6'!D24</f>
        <v>0</v>
      </c>
      <c r="S28" s="8">
        <f>'[2]KMU6'!H24</f>
        <v>0</v>
      </c>
      <c r="T28" s="14">
        <f t="shared" si="2"/>
        <v>0</v>
      </c>
      <c r="U28" s="9">
        <f t="shared" si="3"/>
        <v>0.00017361111111111112</v>
      </c>
      <c r="V28" s="10">
        <v>589</v>
      </c>
      <c r="W28" s="16">
        <f>'[2]final_okruh'!I24</f>
        <v>0</v>
      </c>
      <c r="X28" s="16">
        <f>'[2]final_okruh'!L24</f>
        <v>0</v>
      </c>
      <c r="Y28" s="15">
        <f>'[2]final_okruh'!M24</f>
        <v>0</v>
      </c>
      <c r="Z28" s="10">
        <v>3498</v>
      </c>
      <c r="AA28" s="8">
        <f>'[2]KMU7'!D24</f>
        <v>0.7651660995370371</v>
      </c>
      <c r="AB28" s="8">
        <f>'[2]KMU7'!H24</f>
        <v>0.7653075694444444</v>
      </c>
      <c r="AC28" s="14">
        <f t="shared" si="6"/>
        <v>0.00014146990740737664</v>
      </c>
      <c r="AD28" s="9">
        <f t="shared" si="7"/>
        <v>3.214120370373448E-05</v>
      </c>
      <c r="AE28" s="19">
        <f t="shared" si="14"/>
        <v>277.7000000002659</v>
      </c>
      <c r="AF28" s="8">
        <f>'[2]KMU8'!D24</f>
        <v>0.7656609259259258</v>
      </c>
      <c r="AG28" s="8">
        <f>'[2]KMU8'!H24</f>
        <v>0.7657792476851851</v>
      </c>
      <c r="AH28" s="14">
        <f t="shared" si="9"/>
        <v>0.00011832175925929889</v>
      </c>
      <c r="AI28" s="9">
        <f t="shared" si="10"/>
        <v>5.528935185181223E-05</v>
      </c>
      <c r="AJ28" s="19">
        <f t="shared" si="15"/>
        <v>477.6999999996577</v>
      </c>
      <c r="AK28" s="19">
        <v>0</v>
      </c>
      <c r="AL28" s="20">
        <f t="shared" si="12"/>
        <v>5235.399999999924</v>
      </c>
      <c r="AN28" s="4"/>
    </row>
    <row r="29" spans="1:40" ht="21.75" customHeight="1">
      <c r="A29" s="69"/>
      <c r="B29" s="96">
        <v>6</v>
      </c>
      <c r="C29" s="28">
        <v>34</v>
      </c>
      <c r="D29" s="24" t="s">
        <v>71</v>
      </c>
      <c r="E29" s="24" t="s">
        <v>72</v>
      </c>
      <c r="F29" s="29" t="s">
        <v>14</v>
      </c>
      <c r="G29" s="30" t="s">
        <v>111</v>
      </c>
      <c r="H29" s="30">
        <v>1952</v>
      </c>
      <c r="I29" s="30" t="s">
        <v>16</v>
      </c>
      <c r="J29" s="17" t="s">
        <v>128</v>
      </c>
      <c r="K29" s="17" t="s">
        <v>128</v>
      </c>
      <c r="L29" s="17" t="s">
        <v>128</v>
      </c>
      <c r="M29" s="8">
        <f>'[2]KMU5'!D25</f>
        <v>0.3726542013888889</v>
      </c>
      <c r="N29" s="8">
        <f>'[2]KMU5'!H25</f>
        <v>0.3728255902777778</v>
      </c>
      <c r="O29" s="14">
        <f t="shared" si="0"/>
        <v>0.00017138888888890147</v>
      </c>
      <c r="P29" s="9">
        <f t="shared" si="1"/>
        <v>2.2222222222096483E-06</v>
      </c>
      <c r="Q29" s="19">
        <f aca="true" t="shared" si="16" ref="Q29:Q41">P29*8640000</f>
        <v>19.19999999989136</v>
      </c>
      <c r="R29" s="8">
        <f>'[2]KMU6'!D25</f>
        <v>0.3729496527777778</v>
      </c>
      <c r="S29" s="8">
        <f>'[2]KMU6'!H25</f>
        <v>0.37311822916666665</v>
      </c>
      <c r="T29" s="14">
        <f t="shared" si="2"/>
        <v>0.0001685763888888414</v>
      </c>
      <c r="U29" s="9">
        <f t="shared" si="3"/>
        <v>5.034722222269707E-06</v>
      </c>
      <c r="V29" s="10">
        <f aca="true" t="shared" si="17" ref="V29:V41">U29*8640000</f>
        <v>43.50000000041027</v>
      </c>
      <c r="W29" s="16">
        <f>'[2]final_okruh'!I25</f>
        <v>0.001358703703703723</v>
      </c>
      <c r="X29" s="16">
        <f>'[2]final_okruh'!L25</f>
        <v>2.0023148148196057E-05</v>
      </c>
      <c r="Y29" s="15">
        <f>'[2]final_okruh'!M25</f>
        <v>7.060185185203682E-06</v>
      </c>
      <c r="Z29" s="10">
        <f aca="true" t="shared" si="18" ref="Z29:Z41">((X29+Y29)*8640000)</f>
        <v>234.00000000057375</v>
      </c>
      <c r="AA29" s="8">
        <f>'[2]KMU7'!D25</f>
        <v>0.7654390509259259</v>
      </c>
      <c r="AB29" s="8">
        <f>'[2]KMU7'!H25</f>
        <v>0.7656086226851851</v>
      </c>
      <c r="AC29" s="14">
        <f t="shared" si="6"/>
        <v>0.00016957175925924606</v>
      </c>
      <c r="AD29" s="9">
        <f t="shared" si="7"/>
        <v>4.03935185186506E-06</v>
      </c>
      <c r="AE29" s="19">
        <f t="shared" si="14"/>
        <v>34.90000000011412</v>
      </c>
      <c r="AF29" s="8">
        <f>'[2]KMU8'!D25</f>
        <v>0.7660425000000001</v>
      </c>
      <c r="AG29" s="8">
        <f>'[2]KMU8'!H25</f>
        <v>0.7662192476851852</v>
      </c>
      <c r="AH29" s="14">
        <f t="shared" si="9"/>
        <v>0.00017674768518516348</v>
      </c>
      <c r="AI29" s="9">
        <f t="shared" si="10"/>
        <v>3.1365740740523656E-06</v>
      </c>
      <c r="AJ29" s="19">
        <f t="shared" si="15"/>
        <v>27.09999999981244</v>
      </c>
      <c r="AK29" s="19">
        <v>0</v>
      </c>
      <c r="AL29" s="20">
        <f t="shared" si="12"/>
        <v>358.70000000080194</v>
      </c>
      <c r="AN29" s="4"/>
    </row>
    <row r="30" spans="1:40" ht="21.75" customHeight="1">
      <c r="A30" s="69"/>
      <c r="B30" s="96">
        <v>5</v>
      </c>
      <c r="C30" s="28">
        <v>35</v>
      </c>
      <c r="D30" s="34" t="s">
        <v>73</v>
      </c>
      <c r="E30" s="34" t="s">
        <v>74</v>
      </c>
      <c r="F30" s="30" t="s">
        <v>14</v>
      </c>
      <c r="G30" s="29" t="s">
        <v>112</v>
      </c>
      <c r="H30" s="29">
        <v>1954</v>
      </c>
      <c r="I30" s="30" t="s">
        <v>16</v>
      </c>
      <c r="J30" s="17" t="s">
        <v>128</v>
      </c>
      <c r="K30" s="17" t="s">
        <v>128</v>
      </c>
      <c r="L30" s="17" t="s">
        <v>128</v>
      </c>
      <c r="M30" s="8">
        <f>'[2]KMU5'!D26</f>
        <v>0.37363946759259264</v>
      </c>
      <c r="N30" s="8">
        <f>'[2]KMU5'!H26</f>
        <v>0.3738199074074074</v>
      </c>
      <c r="O30" s="14">
        <f t="shared" si="0"/>
        <v>0.0001804398148147479</v>
      </c>
      <c r="P30" s="9">
        <f t="shared" si="1"/>
        <v>6.828703703636794E-06</v>
      </c>
      <c r="Q30" s="19">
        <f t="shared" si="16"/>
        <v>58.9999999994219</v>
      </c>
      <c r="R30" s="8">
        <f>'[2]KMU6'!D26</f>
        <v>0.374002974537037</v>
      </c>
      <c r="S30" s="8">
        <f>'[2]KMU6'!H26</f>
        <v>0.37418747685185183</v>
      </c>
      <c r="T30" s="14">
        <f t="shared" si="2"/>
        <v>0.00018450231481481616</v>
      </c>
      <c r="U30" s="9">
        <f t="shared" si="3"/>
        <v>1.0891203703705042E-05</v>
      </c>
      <c r="V30" s="10">
        <f t="shared" si="17"/>
        <v>94.10000000001156</v>
      </c>
      <c r="W30" s="16">
        <f>'[2]final_okruh'!I26</f>
        <v>0.0015633564814814815</v>
      </c>
      <c r="X30" s="16">
        <f>'[2]final_okruh'!L26</f>
        <v>4.7453703699851246E-07</v>
      </c>
      <c r="Y30" s="15">
        <f>'[2]final_okruh'!M26</f>
        <v>4.826388888878874E-06</v>
      </c>
      <c r="Z30" s="10">
        <f t="shared" si="18"/>
        <v>45.79999999958062</v>
      </c>
      <c r="AA30" s="8">
        <f>'[2]KMU7'!D26</f>
        <v>0.7635691782407408</v>
      </c>
      <c r="AB30" s="8">
        <f>'[2]KMU7'!H26</f>
        <v>0.7637522569444445</v>
      </c>
      <c r="AC30" s="14">
        <f t="shared" si="6"/>
        <v>0.0001830787037037096</v>
      </c>
      <c r="AD30" s="9">
        <f t="shared" si="7"/>
        <v>9.467592592598482E-06</v>
      </c>
      <c r="AE30" s="19">
        <f t="shared" si="14"/>
        <v>81.80000000005089</v>
      </c>
      <c r="AF30" s="8">
        <f>'[2]KMU8'!D26</f>
        <v>0.7641620949074074</v>
      </c>
      <c r="AG30" s="8">
        <f>'[2]KMU8'!H26</f>
        <v>0.764334363425926</v>
      </c>
      <c r="AH30" s="14">
        <f t="shared" si="9"/>
        <v>0.00017226851851859237</v>
      </c>
      <c r="AI30" s="9">
        <f t="shared" si="10"/>
        <v>1.3425925925187449E-06</v>
      </c>
      <c r="AJ30" s="19">
        <f t="shared" si="15"/>
        <v>11.599999999361955</v>
      </c>
      <c r="AK30" s="19">
        <v>0</v>
      </c>
      <c r="AL30" s="20">
        <f t="shared" si="12"/>
        <v>292.2999999984269</v>
      </c>
      <c r="AN30" s="4"/>
    </row>
    <row r="31" spans="1:38" ht="21.75" customHeight="1">
      <c r="A31" s="82"/>
      <c r="B31" s="96">
        <v>15</v>
      </c>
      <c r="C31" s="28">
        <v>36</v>
      </c>
      <c r="D31" s="24" t="s">
        <v>75</v>
      </c>
      <c r="E31" s="24" t="s">
        <v>76</v>
      </c>
      <c r="F31" s="29" t="s">
        <v>14</v>
      </c>
      <c r="G31" s="30" t="s">
        <v>145</v>
      </c>
      <c r="H31" s="30">
        <v>1960</v>
      </c>
      <c r="I31" s="30" t="s">
        <v>16</v>
      </c>
      <c r="J31" s="17" t="s">
        <v>128</v>
      </c>
      <c r="K31" s="17" t="s">
        <v>128</v>
      </c>
      <c r="L31" s="17" t="s">
        <v>128</v>
      </c>
      <c r="M31" s="8">
        <f>'[2]KMU5'!D27</f>
        <v>0.37432315972222224</v>
      </c>
      <c r="N31" s="8">
        <f>'[2]KMU5'!H27</f>
        <v>0.37448946759259255</v>
      </c>
      <c r="O31" s="14">
        <f t="shared" si="0"/>
        <v>0.00016630787037030803</v>
      </c>
      <c r="P31" s="9">
        <f t="shared" si="1"/>
        <v>7.303240740803087E-06</v>
      </c>
      <c r="Q31" s="19">
        <f t="shared" si="16"/>
        <v>63.10000000053867</v>
      </c>
      <c r="R31" s="8">
        <f>'[2]KMU6'!D27</f>
        <v>0.3746421064814815</v>
      </c>
      <c r="S31" s="8">
        <f>'[2]KMU6'!H27</f>
        <v>0.3748322337962963</v>
      </c>
      <c r="T31" s="14">
        <f t="shared" si="2"/>
        <v>0.00019012731481482525</v>
      </c>
      <c r="U31" s="9">
        <f t="shared" si="3"/>
        <v>1.6516203703714137E-05</v>
      </c>
      <c r="V31" s="10">
        <f t="shared" si="17"/>
        <v>142.70000000009014</v>
      </c>
      <c r="W31" s="16">
        <f>'[2]final_okruh'!I27</f>
        <v>0.0013622337962962972</v>
      </c>
      <c r="X31" s="16">
        <f>'[2]final_okruh'!L27</f>
        <v>3.466435185184302E-05</v>
      </c>
      <c r="Y31" s="15">
        <f>'[2]final_okruh'!M27</f>
        <v>1.0104166666691228E-05</v>
      </c>
      <c r="Z31" s="10">
        <f t="shared" si="18"/>
        <v>386.8000000001359</v>
      </c>
      <c r="AA31" s="8">
        <f>'[2]KMU7'!D27</f>
        <v>0.7599172222222222</v>
      </c>
      <c r="AB31" s="8">
        <f>'[2]KMU7'!H27</f>
        <v>0.7601012037037037</v>
      </c>
      <c r="AC31" s="14">
        <f t="shared" si="6"/>
        <v>0.00018398148148146554</v>
      </c>
      <c r="AD31" s="9">
        <f t="shared" si="7"/>
        <v>1.0370370370354419E-05</v>
      </c>
      <c r="AE31" s="19">
        <f t="shared" si="14"/>
        <v>89.59999999986218</v>
      </c>
      <c r="AF31" s="8">
        <f>'[2]KMU8'!D27</f>
        <v>0.7604988541666667</v>
      </c>
      <c r="AG31" s="8">
        <f>'[2]KMU8'!H27</f>
        <v>0.7606770138888889</v>
      </c>
      <c r="AH31" s="14">
        <f t="shared" si="9"/>
        <v>0.0001781597222221265</v>
      </c>
      <c r="AI31" s="9">
        <f t="shared" si="10"/>
        <v>4.5486111110153865E-06</v>
      </c>
      <c r="AJ31" s="19">
        <f t="shared" si="15"/>
        <v>39.29999999917294</v>
      </c>
      <c r="AK31" s="19">
        <v>0</v>
      </c>
      <c r="AL31" s="20">
        <f t="shared" si="12"/>
        <v>721.4999999997999</v>
      </c>
    </row>
    <row r="32" spans="1:38" ht="21.75" customHeight="1">
      <c r="A32" s="82"/>
      <c r="B32" s="96">
        <v>11</v>
      </c>
      <c r="C32" s="28">
        <v>37</v>
      </c>
      <c r="D32" s="24" t="s">
        <v>77</v>
      </c>
      <c r="E32" s="24" t="s">
        <v>78</v>
      </c>
      <c r="F32" s="29" t="s">
        <v>13</v>
      </c>
      <c r="G32" s="30" t="s">
        <v>88</v>
      </c>
      <c r="H32" s="30">
        <v>1960</v>
      </c>
      <c r="I32" s="30" t="s">
        <v>16</v>
      </c>
      <c r="J32" s="17" t="s">
        <v>128</v>
      </c>
      <c r="K32" s="17" t="s">
        <v>128</v>
      </c>
      <c r="L32" s="17" t="s">
        <v>128</v>
      </c>
      <c r="M32" s="8">
        <f>'[2]KMU5'!D28</f>
        <v>0.3750259722222222</v>
      </c>
      <c r="N32" s="8">
        <f>'[2]KMU5'!H28</f>
        <v>0.37519405092592595</v>
      </c>
      <c r="O32" s="14">
        <f t="shared" si="0"/>
        <v>0.00016807870370372235</v>
      </c>
      <c r="P32" s="9">
        <f t="shared" si="1"/>
        <v>5.532407407388764E-06</v>
      </c>
      <c r="Q32" s="19">
        <f t="shared" si="16"/>
        <v>47.79999999983892</v>
      </c>
      <c r="R32" s="8">
        <f>'[2]KMU6'!D28</f>
        <v>0.37534417824074073</v>
      </c>
      <c r="S32" s="8">
        <f>'[2]KMU6'!H28</f>
        <v>0.37552723379629627</v>
      </c>
      <c r="T32" s="14">
        <f t="shared" si="2"/>
        <v>0.00018305555555553354</v>
      </c>
      <c r="U32" s="9">
        <f t="shared" si="3"/>
        <v>9.444444444422427E-06</v>
      </c>
      <c r="V32" s="10">
        <f t="shared" si="17"/>
        <v>81.59999999980977</v>
      </c>
      <c r="W32" s="16">
        <f>'[2]final_okruh'!I28</f>
        <v>0.0013786342592592704</v>
      </c>
      <c r="X32" s="16">
        <f>'[2]final_okruh'!L28</f>
        <v>9.259259259208896E-06</v>
      </c>
      <c r="Y32" s="15">
        <f>'[2]final_okruh'!M28</f>
        <v>8.62268518520004E-06</v>
      </c>
      <c r="Z32" s="10">
        <f t="shared" si="18"/>
        <v>154.49999999969322</v>
      </c>
      <c r="AA32" s="8">
        <f>'[2]KMU7'!D28</f>
        <v>0.7569182638888888</v>
      </c>
      <c r="AB32" s="8">
        <f>'[2]KMU7'!H28</f>
        <v>0.7570681481481482</v>
      </c>
      <c r="AC32" s="14">
        <f t="shared" si="6"/>
        <v>0.00014988425925932525</v>
      </c>
      <c r="AD32" s="9">
        <f t="shared" si="7"/>
        <v>2.372685185178587E-05</v>
      </c>
      <c r="AE32" s="19">
        <f t="shared" si="14"/>
        <v>204.99999999942992</v>
      </c>
      <c r="AF32" s="8">
        <f>'[2]KMU8'!D28</f>
        <v>0.7574350694444445</v>
      </c>
      <c r="AG32" s="8">
        <f>'[2]KMU8'!H28</f>
        <v>0.7575929166666667</v>
      </c>
      <c r="AH32" s="14">
        <f t="shared" si="9"/>
        <v>0.00015784722222222936</v>
      </c>
      <c r="AI32" s="9">
        <f t="shared" si="10"/>
        <v>1.5763888888881762E-05</v>
      </c>
      <c r="AJ32" s="19">
        <f t="shared" si="15"/>
        <v>136.19999999993843</v>
      </c>
      <c r="AK32" s="19">
        <v>0</v>
      </c>
      <c r="AL32" s="20">
        <f t="shared" si="12"/>
        <v>625.0999999987102</v>
      </c>
    </row>
    <row r="33" spans="1:38" ht="21.75" customHeight="1">
      <c r="A33" s="82"/>
      <c r="B33" s="96">
        <v>25</v>
      </c>
      <c r="C33" s="70">
        <v>38</v>
      </c>
      <c r="D33" s="84" t="s">
        <v>146</v>
      </c>
      <c r="E33" s="84" t="s">
        <v>147</v>
      </c>
      <c r="F33" s="85" t="s">
        <v>14</v>
      </c>
      <c r="G33" s="85" t="s">
        <v>148</v>
      </c>
      <c r="H33" s="85">
        <v>1960</v>
      </c>
      <c r="I33" s="73" t="s">
        <v>16</v>
      </c>
      <c r="J33" s="17" t="s">
        <v>128</v>
      </c>
      <c r="K33" s="17"/>
      <c r="L33" s="17"/>
      <c r="M33" s="8">
        <f>'[2]KMU5'!D29</f>
        <v>0.3757388194444444</v>
      </c>
      <c r="N33" s="8">
        <f>'[2]KMU5'!H29</f>
        <v>0.3759204166666667</v>
      </c>
      <c r="O33" s="14">
        <f t="shared" si="0"/>
        <v>0.00018159722222227392</v>
      </c>
      <c r="P33" s="9">
        <f t="shared" si="1"/>
        <v>7.986111111162806E-06</v>
      </c>
      <c r="Q33" s="19">
        <f t="shared" si="16"/>
        <v>69.00000000044665</v>
      </c>
      <c r="R33" s="8">
        <f>'[2]KMU6'!D29</f>
        <v>0.37601724537037035</v>
      </c>
      <c r="S33" s="8">
        <f>'[2]KMU6'!H29</f>
        <v>0.3761895833333333</v>
      </c>
      <c r="T33" s="14">
        <f t="shared" si="2"/>
        <v>0.000172337962962954</v>
      </c>
      <c r="U33" s="9">
        <f t="shared" si="3"/>
        <v>1.2731481481571122E-06</v>
      </c>
      <c r="V33" s="10">
        <f t="shared" si="17"/>
        <v>11.00000000007745</v>
      </c>
      <c r="W33" s="16">
        <f>'[2]final_okruh'!I29</f>
        <v>0.0010078240740740707</v>
      </c>
      <c r="X33" s="16">
        <f>'[2]final_okruh'!L29</f>
        <v>0.0002063773148148207</v>
      </c>
      <c r="Y33" s="15">
        <f>'[2]final_okruh'!M29</f>
        <v>0.00010234953703702754</v>
      </c>
      <c r="Z33" s="10">
        <f t="shared" si="18"/>
        <v>2667.3999999999687</v>
      </c>
      <c r="AA33" s="8">
        <f>'[2]KMU7'!D29</f>
        <v>0.7553082060185186</v>
      </c>
      <c r="AB33" s="8">
        <f>'[2]KMU7'!H29</f>
        <v>0.7554972337962963</v>
      </c>
      <c r="AC33" s="14">
        <f t="shared" si="6"/>
        <v>0.00018902777777773938</v>
      </c>
      <c r="AD33" s="9">
        <f t="shared" si="7"/>
        <v>1.5416666666628263E-05</v>
      </c>
      <c r="AE33" s="19">
        <f t="shared" si="14"/>
        <v>133.1999999996682</v>
      </c>
      <c r="AF33" s="8">
        <f>'[2]KMU8'!D29</f>
        <v>0.7559370486111111</v>
      </c>
      <c r="AG33" s="8">
        <f>'[2]KMU8'!H29</f>
        <v>0.7561247685185185</v>
      </c>
      <c r="AH33" s="14">
        <f t="shared" si="9"/>
        <v>0.00018771990740740208</v>
      </c>
      <c r="AI33" s="9">
        <f t="shared" si="10"/>
        <v>1.4108796296290958E-05</v>
      </c>
      <c r="AJ33" s="19">
        <f t="shared" si="15"/>
        <v>121.89999999995388</v>
      </c>
      <c r="AK33" s="19">
        <v>0</v>
      </c>
      <c r="AL33" s="20">
        <f t="shared" si="12"/>
        <v>3002.5000000001146</v>
      </c>
    </row>
    <row r="34" spans="1:38" ht="21.75" customHeight="1">
      <c r="A34" s="82"/>
      <c r="B34" s="96">
        <v>13</v>
      </c>
      <c r="C34" s="70">
        <v>39</v>
      </c>
      <c r="D34" s="86" t="s">
        <v>149</v>
      </c>
      <c r="E34" s="86" t="s">
        <v>150</v>
      </c>
      <c r="F34" s="73" t="s">
        <v>14</v>
      </c>
      <c r="G34" s="73" t="s">
        <v>151</v>
      </c>
      <c r="H34" s="73">
        <v>1962</v>
      </c>
      <c r="I34" s="73" t="s">
        <v>16</v>
      </c>
      <c r="J34" s="17" t="s">
        <v>128</v>
      </c>
      <c r="K34" s="17"/>
      <c r="L34" s="17"/>
      <c r="M34" s="8">
        <f>'[2]KMU5'!D30</f>
        <v>0.37643032407407406</v>
      </c>
      <c r="N34" s="8">
        <f>'[2]KMU5'!H30</f>
        <v>0.37661111111111106</v>
      </c>
      <c r="O34" s="14">
        <f t="shared" si="0"/>
        <v>0.00018078703703700016</v>
      </c>
      <c r="P34" s="9">
        <f t="shared" si="1"/>
        <v>7.175925925889047E-06</v>
      </c>
      <c r="Q34" s="19">
        <f t="shared" si="16"/>
        <v>61.999999999681364</v>
      </c>
      <c r="R34" s="8">
        <f>'[2]KMU6'!D30</f>
        <v>0.3766990972222222</v>
      </c>
      <c r="S34" s="8">
        <f>'[2]KMU6'!H30</f>
        <v>0.3768710763888889</v>
      </c>
      <c r="T34" s="14">
        <f t="shared" si="2"/>
        <v>0.00017197916666666924</v>
      </c>
      <c r="U34" s="9">
        <f t="shared" si="3"/>
        <v>1.6319444444418813E-06</v>
      </c>
      <c r="V34" s="10">
        <f t="shared" si="17"/>
        <v>14.099999999977854</v>
      </c>
      <c r="W34" s="16">
        <f>'[2]final_okruh'!I30</f>
        <v>0.001340312499999996</v>
      </c>
      <c r="X34" s="16">
        <f>'[2]final_okruh'!L30</f>
        <v>1.0601851851810284E-05</v>
      </c>
      <c r="Y34" s="15">
        <f>'[2]final_okruh'!M30</f>
        <v>5.233796296300053E-05</v>
      </c>
      <c r="Z34" s="10">
        <f t="shared" si="18"/>
        <v>543.7999999999654</v>
      </c>
      <c r="AA34" s="8">
        <f>'[2]KMU7'!D30</f>
        <v>0.7596441087962963</v>
      </c>
      <c r="AB34" s="8">
        <f>'[2]KMU7'!H30</f>
        <v>0.7598139236111111</v>
      </c>
      <c r="AC34" s="14">
        <f t="shared" si="6"/>
        <v>0.00016981481481481708</v>
      </c>
      <c r="AD34" s="9">
        <f t="shared" si="7"/>
        <v>3.7962962962940344E-06</v>
      </c>
      <c r="AE34" s="19">
        <f t="shared" si="14"/>
        <v>32.79999999998046</v>
      </c>
      <c r="AF34" s="8">
        <f>'[2]KMU8'!D30</f>
        <v>0.7601695949074073</v>
      </c>
      <c r="AG34" s="8">
        <f>'[2]KMU8'!H30</f>
        <v>0.7603466319444445</v>
      </c>
      <c r="AH34" s="14">
        <f t="shared" si="9"/>
        <v>0.00017703703703719764</v>
      </c>
      <c r="AI34" s="9">
        <f t="shared" si="10"/>
        <v>3.4259259260865243E-06</v>
      </c>
      <c r="AJ34" s="19">
        <f t="shared" si="15"/>
        <v>29.60000000138757</v>
      </c>
      <c r="AK34" s="19">
        <v>0</v>
      </c>
      <c r="AL34" s="20">
        <f t="shared" si="12"/>
        <v>682.3000000009927</v>
      </c>
    </row>
    <row r="35" spans="1:38" ht="21.75" customHeight="1">
      <c r="A35" s="82"/>
      <c r="B35" s="96">
        <v>27</v>
      </c>
      <c r="C35" s="28">
        <v>41</v>
      </c>
      <c r="D35" s="31" t="s">
        <v>79</v>
      </c>
      <c r="E35" s="24" t="s">
        <v>80</v>
      </c>
      <c r="F35" s="29" t="s">
        <v>13</v>
      </c>
      <c r="G35" s="30" t="s">
        <v>114</v>
      </c>
      <c r="H35" s="30">
        <v>1964</v>
      </c>
      <c r="I35" s="30" t="s">
        <v>16</v>
      </c>
      <c r="J35" s="17" t="s">
        <v>128</v>
      </c>
      <c r="K35" s="17" t="s">
        <v>128</v>
      </c>
      <c r="L35" s="17" t="s">
        <v>128</v>
      </c>
      <c r="M35" s="8">
        <f>'[2]KMU5'!D31</f>
        <v>0.37711999999999996</v>
      </c>
      <c r="N35" s="8">
        <f>'[2]KMU5'!H31</f>
        <v>0.37731811342592597</v>
      </c>
      <c r="O35" s="14">
        <f t="shared" si="0"/>
        <v>0.00019811342592601644</v>
      </c>
      <c r="P35" s="9">
        <f t="shared" si="1"/>
        <v>2.4502314814905322E-05</v>
      </c>
      <c r="Q35" s="19">
        <f t="shared" si="16"/>
        <v>211.70000000078198</v>
      </c>
      <c r="R35" s="8">
        <f>'[2]KMU6'!D31</f>
        <v>0.3774548726851852</v>
      </c>
      <c r="S35" s="8">
        <f>'[2]KMU6'!H31</f>
        <v>0.37764660879629625</v>
      </c>
      <c r="T35" s="14">
        <f t="shared" si="2"/>
        <v>0.0001917361111110627</v>
      </c>
      <c r="U35" s="9">
        <f t="shared" si="3"/>
        <v>1.8124999999951584E-05</v>
      </c>
      <c r="V35" s="10">
        <f t="shared" si="17"/>
        <v>156.59999999958168</v>
      </c>
      <c r="W35" s="16">
        <f>'[2]final_okruh'!I31</f>
        <v>0.001023981481481473</v>
      </c>
      <c r="X35" s="16">
        <f>'[2]final_okruh'!L31</f>
        <v>0.0001224768518518493</v>
      </c>
      <c r="Y35" s="15">
        <f>'[2]final_okruh'!M31</f>
        <v>0.00015877314814810584</v>
      </c>
      <c r="Z35" s="10">
        <f t="shared" si="18"/>
        <v>2429.9999999996126</v>
      </c>
      <c r="AA35" s="8">
        <f>'[2]KMU7'!D31</f>
        <v>0.7566421759259259</v>
      </c>
      <c r="AB35" s="8">
        <f>'[2]KMU7'!H31</f>
        <v>0.7567907870370371</v>
      </c>
      <c r="AC35" s="14">
        <f t="shared" si="6"/>
        <v>0.00014861111111119651</v>
      </c>
      <c r="AD35" s="9">
        <f t="shared" si="7"/>
        <v>2.4999999999914603E-05</v>
      </c>
      <c r="AE35" s="19">
        <f t="shared" si="14"/>
        <v>215.99999999926217</v>
      </c>
      <c r="AF35" s="8">
        <f>'[2]KMU8'!D31</f>
        <v>0.7571702083333333</v>
      </c>
      <c r="AG35" s="8">
        <f>'[2]KMU8'!H31</f>
        <v>0.7573188657407407</v>
      </c>
      <c r="AH35" s="14">
        <f t="shared" si="9"/>
        <v>0.0001486574074074376</v>
      </c>
      <c r="AI35" s="9">
        <f t="shared" si="10"/>
        <v>2.4953703703673515E-05</v>
      </c>
      <c r="AJ35" s="19">
        <f t="shared" si="15"/>
        <v>215.59999999973917</v>
      </c>
      <c r="AK35" s="19">
        <v>0</v>
      </c>
      <c r="AL35" s="20">
        <f t="shared" si="12"/>
        <v>3229.8999999989774</v>
      </c>
    </row>
    <row r="36" spans="1:38" ht="21.75" customHeight="1">
      <c r="A36" s="2"/>
      <c r="B36" s="96">
        <v>20</v>
      </c>
      <c r="C36" s="70">
        <v>42</v>
      </c>
      <c r="D36" s="84" t="s">
        <v>152</v>
      </c>
      <c r="E36" s="87" t="s">
        <v>153</v>
      </c>
      <c r="F36" s="88" t="s">
        <v>14</v>
      </c>
      <c r="G36" s="73" t="s">
        <v>154</v>
      </c>
      <c r="H36" s="73">
        <v>1967</v>
      </c>
      <c r="I36" s="73" t="s">
        <v>16</v>
      </c>
      <c r="J36" s="17"/>
      <c r="K36" s="17"/>
      <c r="L36" s="17"/>
      <c r="M36" s="8">
        <f>'[2]KMU5'!D32</f>
        <v>0.37777800925925925</v>
      </c>
      <c r="N36" s="8">
        <f>'[2]KMU5'!H32</f>
        <v>0.3779618287037037</v>
      </c>
      <c r="O36" s="14">
        <f t="shared" si="0"/>
        <v>0.0001838194444444552</v>
      </c>
      <c r="P36" s="9">
        <f t="shared" si="1"/>
        <v>1.0208333333344076E-05</v>
      </c>
      <c r="Q36" s="19">
        <f t="shared" si="16"/>
        <v>88.20000000009281</v>
      </c>
      <c r="R36" s="8">
        <f>'[2]KMU6'!D32</f>
        <v>0.37809508101851846</v>
      </c>
      <c r="S36" s="8">
        <f>'[2]KMU6'!H32</f>
        <v>0.3782815509259259</v>
      </c>
      <c r="T36" s="14">
        <f t="shared" si="2"/>
        <v>0.0001864699074074494</v>
      </c>
      <c r="U36" s="9">
        <f t="shared" si="3"/>
        <v>1.285879629633828E-05</v>
      </c>
      <c r="V36" s="10">
        <f t="shared" si="17"/>
        <v>111.10000000036274</v>
      </c>
      <c r="W36" s="16">
        <f>'[2]final_okruh'!I32</f>
        <v>0.0014530092592592303</v>
      </c>
      <c r="X36" s="16">
        <f>'[2]final_okruh'!L32</f>
        <v>2.833333333340793E-05</v>
      </c>
      <c r="Y36" s="15">
        <f>'[2]final_okruh'!M32</f>
        <v>6.145833333331963E-05</v>
      </c>
      <c r="Z36" s="10">
        <f t="shared" si="18"/>
        <v>775.8000000005261</v>
      </c>
      <c r="AA36" s="8">
        <f>'[2]KMU7'!D32</f>
        <v>0.8007269791666667</v>
      </c>
      <c r="AB36" s="8">
        <f>'[2]KMU7'!H32</f>
        <v>0.8008832291666667</v>
      </c>
      <c r="AC36" s="14">
        <f t="shared" si="6"/>
        <v>0.00015624999999996891</v>
      </c>
      <c r="AD36" s="9">
        <f t="shared" si="7"/>
        <v>1.7361111111142204E-05</v>
      </c>
      <c r="AE36" s="19">
        <f t="shared" si="14"/>
        <v>150.00000000026864</v>
      </c>
      <c r="AF36" s="8">
        <f>'[2]KMU8'!D32</f>
        <v>0.8012215625</v>
      </c>
      <c r="AG36" s="8">
        <f>'[2]KMU8'!H32</f>
        <v>0.8013848842592592</v>
      </c>
      <c r="AH36" s="14">
        <f t="shared" si="9"/>
        <v>0.00016332175925926062</v>
      </c>
      <c r="AI36" s="9">
        <f t="shared" si="10"/>
        <v>1.0289351851850494E-05</v>
      </c>
      <c r="AJ36" s="19">
        <f t="shared" si="15"/>
        <v>88.89999999998827</v>
      </c>
      <c r="AK36" s="19">
        <v>0</v>
      </c>
      <c r="AL36" s="20">
        <f t="shared" si="12"/>
        <v>1214.0000000012387</v>
      </c>
    </row>
    <row r="37" spans="2:38" ht="21.75" customHeight="1">
      <c r="B37" s="96">
        <v>8</v>
      </c>
      <c r="C37" s="89">
        <v>43</v>
      </c>
      <c r="D37" s="90" t="s">
        <v>81</v>
      </c>
      <c r="E37" s="90" t="s">
        <v>82</v>
      </c>
      <c r="F37" s="91" t="s">
        <v>14</v>
      </c>
      <c r="G37" s="91" t="s">
        <v>155</v>
      </c>
      <c r="H37" s="91">
        <v>1967</v>
      </c>
      <c r="I37" s="92" t="s">
        <v>16</v>
      </c>
      <c r="J37" s="17" t="s">
        <v>128</v>
      </c>
      <c r="K37" s="17"/>
      <c r="L37" s="17"/>
      <c r="M37" s="8">
        <f>'[2]KMU5'!D33</f>
        <v>0.37849856481481486</v>
      </c>
      <c r="N37" s="8">
        <f>'[2]KMU5'!H33</f>
        <v>0.3786799074074074</v>
      </c>
      <c r="O37" s="14">
        <f t="shared" si="0"/>
        <v>0.00018134259259255936</v>
      </c>
      <c r="P37" s="9">
        <f t="shared" si="1"/>
        <v>7.731481481448242E-06</v>
      </c>
      <c r="Q37" s="19">
        <f t="shared" si="16"/>
        <v>66.79999999971281</v>
      </c>
      <c r="R37" s="8">
        <f>'[2]KMU6'!D33</f>
        <v>0.3787701967592592</v>
      </c>
      <c r="S37" s="8">
        <f>'[2]KMU6'!H33</f>
        <v>0.37895498842592595</v>
      </c>
      <c r="T37" s="14">
        <f t="shared" si="2"/>
        <v>0.0001847916666667393</v>
      </c>
      <c r="U37" s="9">
        <f t="shared" si="3"/>
        <v>1.1180555555628178E-05</v>
      </c>
      <c r="V37" s="10">
        <f t="shared" si="17"/>
        <v>96.60000000062746</v>
      </c>
      <c r="W37" s="16">
        <f>'[2]final_okruh'!I33</f>
        <v>0.001494953703703672</v>
      </c>
      <c r="X37" s="16">
        <f>'[2]final_okruh'!L33</f>
        <v>3.912037036979399E-06</v>
      </c>
      <c r="Y37" s="15">
        <f>'[2]final_okruh'!M33</f>
        <v>1.809027777777139E-05</v>
      </c>
      <c r="Z37" s="10">
        <f t="shared" si="18"/>
        <v>190.09999999944682</v>
      </c>
      <c r="AA37" s="8">
        <f>'[2]KMU7'!D33</f>
        <v>0.7762372685185185</v>
      </c>
      <c r="AB37" s="8">
        <f>'[2]KMU7'!H33</f>
        <v>0.7764177893518518</v>
      </c>
      <c r="AC37" s="14">
        <f t="shared" si="6"/>
        <v>0.0001805208333333086</v>
      </c>
      <c r="AD37" s="9">
        <f t="shared" si="7"/>
        <v>6.909722222197477E-06</v>
      </c>
      <c r="AE37" s="19">
        <f t="shared" si="14"/>
        <v>59.6999999997862</v>
      </c>
      <c r="AF37" s="8">
        <f>'[2]KMU8'!D33</f>
        <v>0.776777974537037</v>
      </c>
      <c r="AG37" s="8">
        <f>'[2]KMU8'!H33</f>
        <v>0.7769565856481481</v>
      </c>
      <c r="AH37" s="14">
        <f t="shared" si="9"/>
        <v>0.00017861111111105998</v>
      </c>
      <c r="AI37" s="9">
        <f t="shared" si="10"/>
        <v>4.999999999948866E-06</v>
      </c>
      <c r="AJ37" s="19">
        <f t="shared" si="15"/>
        <v>43.1999999995582</v>
      </c>
      <c r="AK37" s="19">
        <v>0</v>
      </c>
      <c r="AL37" s="20">
        <f t="shared" si="12"/>
        <v>456.39999999913147</v>
      </c>
    </row>
    <row r="38" spans="2:38" ht="21.75" customHeight="1">
      <c r="B38" s="96">
        <v>22</v>
      </c>
      <c r="C38" s="28">
        <v>44</v>
      </c>
      <c r="D38" s="31" t="s">
        <v>69</v>
      </c>
      <c r="E38" s="24" t="s">
        <v>70</v>
      </c>
      <c r="F38" s="30" t="s">
        <v>14</v>
      </c>
      <c r="G38" s="29" t="s">
        <v>116</v>
      </c>
      <c r="H38" s="29">
        <v>1967</v>
      </c>
      <c r="I38" s="30" t="s">
        <v>16</v>
      </c>
      <c r="J38" s="17" t="s">
        <v>128</v>
      </c>
      <c r="K38" s="17"/>
      <c r="L38" s="17"/>
      <c r="M38" s="8">
        <f>'[2]KMU5'!D34</f>
        <v>0.3791892361111111</v>
      </c>
      <c r="N38" s="8">
        <f>'[2]KMU5'!H34</f>
        <v>0.3793507638888889</v>
      </c>
      <c r="O38" s="14">
        <f t="shared" si="0"/>
        <v>0.00016152777777778127</v>
      </c>
      <c r="P38" s="9">
        <f t="shared" si="1"/>
        <v>1.208333333332985E-05</v>
      </c>
      <c r="Q38" s="19">
        <f t="shared" si="16"/>
        <v>104.3999999999699</v>
      </c>
      <c r="R38" s="8">
        <f>'[2]KMU6'!D34</f>
        <v>0.3794487731481482</v>
      </c>
      <c r="S38" s="8">
        <f>'[2]KMU6'!H34</f>
        <v>0.3796501851851852</v>
      </c>
      <c r="T38" s="14">
        <f t="shared" si="2"/>
        <v>0.0002014120370369965</v>
      </c>
      <c r="U38" s="9">
        <f t="shared" si="3"/>
        <v>2.7800925925885387E-05</v>
      </c>
      <c r="V38" s="10">
        <f t="shared" si="17"/>
        <v>240.19999999964975</v>
      </c>
      <c r="W38" s="16">
        <f>'[2]final_okruh'!I34</f>
        <v>0.0011514583333332995</v>
      </c>
      <c r="X38" s="16">
        <f>'[2]final_okruh'!L34</f>
        <v>2.9768518518491494E-05</v>
      </c>
      <c r="Y38" s="15">
        <f>'[2]final_okruh'!M34</f>
        <v>2.550925925920433E-05</v>
      </c>
      <c r="Z38" s="10">
        <f t="shared" si="18"/>
        <v>477.5999999992919</v>
      </c>
      <c r="AA38" s="8">
        <f>'[2]KMU7'!D34</f>
        <v>0.759241400462963</v>
      </c>
      <c r="AB38" s="8">
        <f>'[2]KMU7'!H34</f>
        <v>0.7594722569444444</v>
      </c>
      <c r="AC38" s="14">
        <f t="shared" si="6"/>
        <v>0.0002308564814814673</v>
      </c>
      <c r="AD38" s="9">
        <f t="shared" si="7"/>
        <v>5.7245370370356195E-05</v>
      </c>
      <c r="AE38" s="19">
        <f t="shared" si="14"/>
        <v>494.5999999998775</v>
      </c>
      <c r="AF38" s="8">
        <f>'[2]KMU8'!D34</f>
        <v>0.7598659143518519</v>
      </c>
      <c r="AG38" s="8">
        <f>'[2]KMU8'!H34</f>
        <v>0.7600927083333334</v>
      </c>
      <c r="AH38" s="14">
        <f t="shared" si="9"/>
        <v>0.0002267939814815101</v>
      </c>
      <c r="AI38" s="9">
        <f t="shared" si="10"/>
        <v>5.318287037039897E-05</v>
      </c>
      <c r="AJ38" s="19">
        <f t="shared" si="15"/>
        <v>459.5000000002471</v>
      </c>
      <c r="AK38" s="19">
        <v>0</v>
      </c>
      <c r="AL38" s="20">
        <f t="shared" si="12"/>
        <v>1776.2999999990363</v>
      </c>
    </row>
    <row r="39" spans="2:38" ht="21.75" customHeight="1">
      <c r="B39" s="96">
        <v>14</v>
      </c>
      <c r="C39" s="70">
        <v>45</v>
      </c>
      <c r="D39" s="93" t="s">
        <v>156</v>
      </c>
      <c r="E39" s="94" t="s">
        <v>157</v>
      </c>
      <c r="F39" s="197" t="s">
        <v>13</v>
      </c>
      <c r="G39" s="88" t="s">
        <v>158</v>
      </c>
      <c r="H39" s="88">
        <v>1968</v>
      </c>
      <c r="I39" s="73" t="s">
        <v>16</v>
      </c>
      <c r="J39" s="74"/>
      <c r="K39" s="74"/>
      <c r="L39" s="74"/>
      <c r="M39" s="8">
        <f>'[2]KMU5'!D35</f>
        <v>0.3798796064814815</v>
      </c>
      <c r="N39" s="8">
        <f>'[2]KMU5'!H35</f>
        <v>0.38004359953703704</v>
      </c>
      <c r="O39" s="14">
        <f t="shared" si="0"/>
        <v>0.00016399305555553356</v>
      </c>
      <c r="P39" s="9">
        <f t="shared" si="1"/>
        <v>9.618055555577555E-06</v>
      </c>
      <c r="Q39" s="19">
        <f t="shared" si="16"/>
        <v>83.10000000019008</v>
      </c>
      <c r="R39" s="8">
        <f>'[2]KMU6'!D35</f>
        <v>0.38015336805555555</v>
      </c>
      <c r="S39" s="8">
        <f>'[2]KMU6'!H35</f>
        <v>0.3803181134259259</v>
      </c>
      <c r="T39" s="14">
        <f t="shared" si="2"/>
        <v>0.00016474537037036718</v>
      </c>
      <c r="U39" s="9">
        <f t="shared" si="3"/>
        <v>8.865740740743934E-06</v>
      </c>
      <c r="V39" s="10">
        <f t="shared" si="17"/>
        <v>76.60000000002759</v>
      </c>
      <c r="W39" s="16">
        <f>'[2]final_okruh'!I35</f>
        <v>0.0016017129629629645</v>
      </c>
      <c r="X39" s="16">
        <f>'[2]final_okruh'!L35</f>
        <v>1.5358796296272015E-05</v>
      </c>
      <c r="Y39" s="15">
        <f>'[2]final_okruh'!M35</f>
        <v>1.2303240740751953E-05</v>
      </c>
      <c r="Z39" s="10">
        <f t="shared" si="18"/>
        <v>238.99999999988708</v>
      </c>
      <c r="AA39" s="8">
        <f>'[2]KMU7'!D35</f>
        <v>0.7577698032407407</v>
      </c>
      <c r="AB39" s="8">
        <f>'[2]KMU7'!H35</f>
        <v>0.7579578472222223</v>
      </c>
      <c r="AC39" s="14">
        <f t="shared" si="6"/>
        <v>0.00018804398148153378</v>
      </c>
      <c r="AD39" s="9">
        <f t="shared" si="7"/>
        <v>1.4432870370422666E-05</v>
      </c>
      <c r="AE39" s="19">
        <f t="shared" si="14"/>
        <v>124.70000000045184</v>
      </c>
      <c r="AF39" s="8">
        <f>'[2]KMU8'!D35</f>
        <v>0.758374363425926</v>
      </c>
      <c r="AG39" s="8">
        <f>'[2]KMU8'!H35</f>
        <v>0.7585667708333333</v>
      </c>
      <c r="AH39" s="14">
        <f t="shared" si="9"/>
        <v>0.00019240740740733564</v>
      </c>
      <c r="AI39" s="9">
        <f t="shared" si="10"/>
        <v>1.8796296296224522E-05</v>
      </c>
      <c r="AJ39" s="19">
        <f t="shared" si="15"/>
        <v>162.39999999937987</v>
      </c>
      <c r="AK39" s="19">
        <v>0</v>
      </c>
      <c r="AL39" s="20">
        <f t="shared" si="12"/>
        <v>685.7999999999365</v>
      </c>
    </row>
    <row r="40" spans="2:38" ht="21.75" customHeight="1">
      <c r="B40" s="96">
        <v>30</v>
      </c>
      <c r="C40" s="28">
        <v>54</v>
      </c>
      <c r="D40" s="31" t="s">
        <v>50</v>
      </c>
      <c r="E40" s="24"/>
      <c r="F40" s="30" t="s">
        <v>14</v>
      </c>
      <c r="G40" s="30" t="s">
        <v>98</v>
      </c>
      <c r="H40" s="30">
        <v>1962</v>
      </c>
      <c r="I40" s="30" t="s">
        <v>122</v>
      </c>
      <c r="J40" s="17" t="s">
        <v>128</v>
      </c>
      <c r="K40" s="17" t="s">
        <v>128</v>
      </c>
      <c r="L40" s="17" t="s">
        <v>128</v>
      </c>
      <c r="M40" s="8">
        <f>'[2]KMU5'!D12</f>
        <v>0.36390302083333337</v>
      </c>
      <c r="N40" s="8">
        <f>'[2]KMU5'!H12</f>
        <v>0.36407913194444447</v>
      </c>
      <c r="O40" s="14">
        <f t="shared" si="0"/>
        <v>0.00017611111111109912</v>
      </c>
      <c r="P40" s="9">
        <f t="shared" si="1"/>
        <v>2.499999999987999E-06</v>
      </c>
      <c r="Q40" s="19">
        <f t="shared" si="16"/>
        <v>21.599999999896312</v>
      </c>
      <c r="R40" s="8">
        <f>'[2]KMU6'!D12</f>
        <v>0.36421871527777777</v>
      </c>
      <c r="S40" s="8">
        <f>'[2]KMU6'!H12</f>
        <v>0.36439203703703704</v>
      </c>
      <c r="T40" s="14">
        <f t="shared" si="2"/>
        <v>0.00017332175925927062</v>
      </c>
      <c r="U40" s="9">
        <f t="shared" si="3"/>
        <v>2.893518518404931E-07</v>
      </c>
      <c r="V40" s="10">
        <f t="shared" si="17"/>
        <v>2.4999999999018603</v>
      </c>
      <c r="W40" s="16">
        <f>'[2]final_okruh'!I12</f>
        <v>0.002053518518518538</v>
      </c>
      <c r="X40" s="16">
        <f>'[2]final_okruh'!L12</f>
        <v>1.5370370370360043E-05</v>
      </c>
      <c r="Y40" s="15">
        <f>'[2]final_okruh'!M12</f>
        <v>0.00038943287037040974</v>
      </c>
      <c r="Z40" s="10">
        <f t="shared" si="18"/>
        <v>3497.500000000251</v>
      </c>
      <c r="AA40" s="8">
        <f>'[2]KMU7'!D12</f>
        <v>0.7872155787037037</v>
      </c>
      <c r="AB40" s="8">
        <f>'[2]KMU7'!H12</f>
        <v>0.787406724537037</v>
      </c>
      <c r="AC40" s="14">
        <f t="shared" si="6"/>
        <v>0.00019114583333323942</v>
      </c>
      <c r="AD40" s="9">
        <f t="shared" si="7"/>
        <v>1.7534722222128306E-05</v>
      </c>
      <c r="AE40" s="19">
        <f t="shared" si="14"/>
        <v>151.49999999918856</v>
      </c>
      <c r="AF40" s="8">
        <f>'[2]KMU8'!D12</f>
        <v>0.7878649074074074</v>
      </c>
      <c r="AG40" s="8">
        <f>'[2]KMU8'!H12</f>
        <v>0.7880463425925925</v>
      </c>
      <c r="AH40" s="14">
        <f t="shared" si="9"/>
        <v>0.00018143518518509705</v>
      </c>
      <c r="AI40" s="9">
        <f t="shared" si="10"/>
        <v>7.82407407398593E-06</v>
      </c>
      <c r="AJ40" s="19">
        <f t="shared" si="15"/>
        <v>67.59999999923843</v>
      </c>
      <c r="AK40" s="19">
        <v>0</v>
      </c>
      <c r="AL40" s="20">
        <f t="shared" si="12"/>
        <v>3740.6999999984764</v>
      </c>
    </row>
    <row r="41" spans="2:38" ht="21.75" customHeight="1">
      <c r="B41" s="98"/>
      <c r="C41" s="28" t="s">
        <v>85</v>
      </c>
      <c r="D41" s="34" t="s">
        <v>83</v>
      </c>
      <c r="E41" s="34" t="s">
        <v>84</v>
      </c>
      <c r="F41" s="30" t="s">
        <v>14</v>
      </c>
      <c r="G41" s="29" t="s">
        <v>117</v>
      </c>
      <c r="H41" s="29">
        <v>1999</v>
      </c>
      <c r="I41" s="30" t="s">
        <v>16</v>
      </c>
      <c r="J41" s="74"/>
      <c r="K41" s="74"/>
      <c r="L41" s="74"/>
      <c r="M41" s="8">
        <f>'[2]KMU5'!D36</f>
        <v>0.3805811574074074</v>
      </c>
      <c r="N41" s="8">
        <f>'[2]KMU5'!H36</f>
        <v>0.38074239583333336</v>
      </c>
      <c r="O41" s="14">
        <f t="shared" si="0"/>
        <v>0.00016123842592596915</v>
      </c>
      <c r="P41" s="9">
        <f t="shared" si="1"/>
        <v>1.2372685185141964E-05</v>
      </c>
      <c r="Q41" s="19">
        <f t="shared" si="16"/>
        <v>106.89999999962657</v>
      </c>
      <c r="R41" s="8">
        <f>'[2]KMU6'!D36</f>
        <v>0.3808499537037037</v>
      </c>
      <c r="S41" s="8">
        <f>'[2]KMU6'!H36</f>
        <v>0.3809808101851852</v>
      </c>
      <c r="T41" s="14">
        <f t="shared" si="2"/>
        <v>0.00013085648148147833</v>
      </c>
      <c r="U41" s="9">
        <f t="shared" si="3"/>
        <v>4.275462962963279E-05</v>
      </c>
      <c r="V41" s="10">
        <f t="shared" si="17"/>
        <v>369.4000000000273</v>
      </c>
      <c r="W41" s="16">
        <f>'[2]final_okruh'!I36</f>
        <v>0.0012268865740741042</v>
      </c>
      <c r="X41" s="16">
        <f>'[2]final_okruh'!L36</f>
        <v>9.96759259259683E-05</v>
      </c>
      <c r="Y41" s="15">
        <f>'[2]final_okruh'!M36</f>
        <v>6.513888888887154E-05</v>
      </c>
      <c r="Z41" s="10">
        <f t="shared" si="18"/>
        <v>1424.0000000002162</v>
      </c>
      <c r="AA41" s="8">
        <f>'[2]KMU7'!D36</f>
        <v>0.765728912037037</v>
      </c>
      <c r="AB41" s="8">
        <f>'[2]KMU7'!H36</f>
        <v>0.7659388888888888</v>
      </c>
      <c r="AC41" s="14">
        <f t="shared" si="6"/>
        <v>0.00020997685185186743</v>
      </c>
      <c r="AD41" s="9">
        <f t="shared" si="7"/>
        <v>3.636574074075631E-05</v>
      </c>
      <c r="AE41" s="19">
        <f t="shared" si="14"/>
        <v>314.20000000013454</v>
      </c>
      <c r="AF41" s="8">
        <f>'[2]KMU8'!D36</f>
        <v>0.7663517245370371</v>
      </c>
      <c r="AG41" s="8">
        <f>'[2]KMU8'!H36</f>
        <v>0.7665662037037038</v>
      </c>
      <c r="AH41" s="14">
        <f t="shared" si="9"/>
        <v>0.0002144791666666146</v>
      </c>
      <c r="AI41" s="9">
        <f t="shared" si="10"/>
        <v>4.086805555550348E-05</v>
      </c>
      <c r="AJ41" s="19">
        <f t="shared" si="15"/>
        <v>353.09999999955005</v>
      </c>
      <c r="AK41" s="19">
        <v>0</v>
      </c>
      <c r="AL41" s="20">
        <f t="shared" si="12"/>
        <v>2567.5999999995547</v>
      </c>
    </row>
  </sheetData>
  <sheetProtection password="CC37" sheet="1" selectLockedCells="1" selectUnlockedCells="1"/>
  <mergeCells count="45">
    <mergeCell ref="AG5:AG6"/>
    <mergeCell ref="AC5:AC6"/>
    <mergeCell ref="AD5:AD6"/>
    <mergeCell ref="AE5:AE6"/>
    <mergeCell ref="AF5:AF6"/>
    <mergeCell ref="AL4:AL6"/>
    <mergeCell ref="M5:M6"/>
    <mergeCell ref="N5:N6"/>
    <mergeCell ref="O5:O6"/>
    <mergeCell ref="P5:P6"/>
    <mergeCell ref="Q5:Q6"/>
    <mergeCell ref="V5:V6"/>
    <mergeCell ref="W5:W6"/>
    <mergeCell ref="X5:X6"/>
    <mergeCell ref="Y5:Y6"/>
    <mergeCell ref="W4:Z4"/>
    <mergeCell ref="AA4:AE4"/>
    <mergeCell ref="AF4:AJ4"/>
    <mergeCell ref="AK4:AK6"/>
    <mergeCell ref="Z5:Z6"/>
    <mergeCell ref="AA5:AA6"/>
    <mergeCell ref="AH5:AH6"/>
    <mergeCell ref="AI5:AI6"/>
    <mergeCell ref="AJ5:AJ6"/>
    <mergeCell ref="AB5:AB6"/>
    <mergeCell ref="M4:Q4"/>
    <mergeCell ref="R4:V4"/>
    <mergeCell ref="R5:R6"/>
    <mergeCell ref="S5:S6"/>
    <mergeCell ref="T5:T6"/>
    <mergeCell ref="U5:U6"/>
    <mergeCell ref="I4:I6"/>
    <mergeCell ref="J4:J6"/>
    <mergeCell ref="K4:K6"/>
    <mergeCell ref="L4:L6"/>
    <mergeCell ref="A1:AL1"/>
    <mergeCell ref="A2:AL3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15" right="0.49" top="1" bottom="1" header="0.4921259845" footer="0.4921259845"/>
  <pageSetup horizontalDpi="600" verticalDpi="6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40"/>
  <sheetViews>
    <sheetView zoomScale="70" zoomScaleNormal="7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S22" sqref="S22:S23"/>
    </sheetView>
  </sheetViews>
  <sheetFormatPr defaultColWidth="9.140625" defaultRowHeight="12.75"/>
  <cols>
    <col min="1" max="1" width="0.85546875" style="5" customWidth="1"/>
    <col min="2" max="2" width="4.421875" style="5" customWidth="1"/>
    <col min="3" max="3" width="6.140625" style="11" customWidth="1"/>
    <col min="4" max="4" width="19.28125" style="11" customWidth="1"/>
    <col min="5" max="5" width="20.57421875" style="11" customWidth="1"/>
    <col min="6" max="6" width="8.00390625" style="11" customWidth="1"/>
    <col min="7" max="7" width="32.28125" style="11" customWidth="1"/>
    <col min="8" max="9" width="6.28125" style="11" customWidth="1"/>
    <col min="10" max="12" width="6.28125" style="11" hidden="1" customWidth="1"/>
    <col min="13" max="14" width="18.140625" style="11" customWidth="1"/>
    <col min="15" max="15" width="10.28125" style="4" customWidth="1"/>
    <col min="16" max="16" width="8.57421875" style="4" customWidth="1"/>
    <col min="17" max="17" width="7.7109375" style="4" customWidth="1"/>
    <col min="18" max="18" width="7.8515625" style="4" customWidth="1"/>
    <col min="19" max="19" width="9.140625" style="4" customWidth="1"/>
    <col min="20" max="20" width="12.00390625" style="4" customWidth="1"/>
    <col min="21" max="21" width="12.140625" style="4" customWidth="1"/>
    <col min="22" max="22" width="9.140625" style="4" customWidth="1"/>
    <col min="23" max="23" width="10.00390625" style="4" customWidth="1"/>
    <col min="24" max="24" width="10.140625" style="4" customWidth="1"/>
    <col min="25" max="25" width="8.57421875" style="4" customWidth="1"/>
    <col min="26" max="26" width="12.421875" style="4" customWidth="1"/>
    <col min="27" max="27" width="11.00390625" style="4" customWidth="1"/>
    <col min="28" max="28" width="9.140625" style="4" customWidth="1"/>
    <col min="29" max="29" width="11.421875" style="4" customWidth="1"/>
    <col min="30" max="16384" width="9.140625" style="4" customWidth="1"/>
  </cols>
  <sheetData>
    <row r="1" spans="1:15" s="1" customFormat="1" ht="36.75" customHeight="1">
      <c r="A1" s="229" t="s">
        <v>177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</row>
    <row r="2" spans="1:15" s="1" customFormat="1" ht="12.75" customHeight="1">
      <c r="A2" s="230" t="s">
        <v>175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5" s="1" customFormat="1" ht="12.75" customHeight="1" thickBot="1">
      <c r="A3" s="230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5" ht="15.75" customHeight="1">
      <c r="A4" s="269"/>
      <c r="B4" s="237" t="s">
        <v>0</v>
      </c>
      <c r="C4" s="240" t="s">
        <v>1</v>
      </c>
      <c r="D4" s="243" t="s">
        <v>2</v>
      </c>
      <c r="E4" s="243" t="s">
        <v>3</v>
      </c>
      <c r="F4" s="243" t="s">
        <v>4</v>
      </c>
      <c r="G4" s="243" t="s">
        <v>5</v>
      </c>
      <c r="H4" s="246" t="s">
        <v>6</v>
      </c>
      <c r="I4" s="247" t="s">
        <v>124</v>
      </c>
      <c r="J4" s="247" t="s">
        <v>125</v>
      </c>
      <c r="K4" s="247" t="s">
        <v>126</v>
      </c>
      <c r="L4" s="247" t="s">
        <v>127</v>
      </c>
      <c r="M4" s="175" t="s">
        <v>159</v>
      </c>
      <c r="N4" s="3" t="s">
        <v>160</v>
      </c>
      <c r="O4" s="270" t="s">
        <v>161</v>
      </c>
    </row>
    <row r="5" spans="1:15" ht="15.75" customHeight="1">
      <c r="A5" s="269"/>
      <c r="B5" s="238"/>
      <c r="C5" s="241"/>
      <c r="D5" s="244"/>
      <c r="E5" s="244"/>
      <c r="F5" s="244"/>
      <c r="G5" s="244"/>
      <c r="H5" s="227"/>
      <c r="I5" s="248"/>
      <c r="J5" s="248"/>
      <c r="K5" s="248"/>
      <c r="L5" s="248"/>
      <c r="M5" s="252" t="s">
        <v>7</v>
      </c>
      <c r="N5" s="252" t="s">
        <v>7</v>
      </c>
      <c r="O5" s="271"/>
    </row>
    <row r="6" spans="1:15" ht="16.5" customHeight="1">
      <c r="A6" s="269"/>
      <c r="B6" s="238"/>
      <c r="C6" s="241"/>
      <c r="D6" s="244"/>
      <c r="E6" s="244"/>
      <c r="F6" s="244"/>
      <c r="G6" s="244"/>
      <c r="H6" s="227"/>
      <c r="I6" s="248"/>
      <c r="J6" s="248"/>
      <c r="K6" s="248"/>
      <c r="L6" s="248"/>
      <c r="M6" s="253"/>
      <c r="N6" s="253"/>
      <c r="O6" s="271"/>
    </row>
    <row r="7" spans="1:15" ht="21.75" customHeight="1">
      <c r="A7" s="68"/>
      <c r="B7" s="96">
        <v>1</v>
      </c>
      <c r="C7" s="28">
        <v>14</v>
      </c>
      <c r="D7" s="24" t="s">
        <v>41</v>
      </c>
      <c r="E7" s="24" t="s">
        <v>42</v>
      </c>
      <c r="F7" s="29" t="s">
        <v>14</v>
      </c>
      <c r="G7" s="30" t="s">
        <v>92</v>
      </c>
      <c r="H7" s="30">
        <v>1958</v>
      </c>
      <c r="I7" s="30" t="s">
        <v>121</v>
      </c>
      <c r="J7" s="17" t="s">
        <v>128</v>
      </c>
      <c r="K7" s="17" t="s">
        <v>128</v>
      </c>
      <c r="L7" s="17" t="s">
        <v>128</v>
      </c>
      <c r="M7" s="176">
        <f>'[4]ORT off vysledky 1.etapa '!AL15</f>
        <v>126.19999999962772</v>
      </c>
      <c r="N7" s="176">
        <f>'[4]ORT Noff vysledky 2.etapa'!AL14</f>
        <v>163.00000000178727</v>
      </c>
      <c r="O7" s="200">
        <f aca="true" t="shared" si="0" ref="O7:O33">M7+N7</f>
        <v>289.200000001415</v>
      </c>
    </row>
    <row r="8" spans="1:15" ht="21.75" customHeight="1">
      <c r="A8" s="69"/>
      <c r="B8" s="69">
        <v>2</v>
      </c>
      <c r="C8" s="22">
        <v>12</v>
      </c>
      <c r="D8" s="35" t="s">
        <v>39</v>
      </c>
      <c r="E8" s="23" t="s">
        <v>40</v>
      </c>
      <c r="F8" s="25" t="s">
        <v>14</v>
      </c>
      <c r="G8" s="26" t="s">
        <v>91</v>
      </c>
      <c r="H8" s="26">
        <v>1972</v>
      </c>
      <c r="I8" s="26" t="s">
        <v>121</v>
      </c>
      <c r="J8" s="169" t="s">
        <v>128</v>
      </c>
      <c r="K8" s="169" t="s">
        <v>128</v>
      </c>
      <c r="L8" s="170" t="s">
        <v>128</v>
      </c>
      <c r="M8" s="198">
        <f>'[4]ORT off vysledky 1.etapa '!AL14</f>
        <v>211.30000000245263</v>
      </c>
      <c r="N8" s="198">
        <f>'[4]ORT Noff vysledky 2.etapa'!AL13</f>
        <v>128.40000000085195</v>
      </c>
      <c r="O8" s="213">
        <f t="shared" si="0"/>
        <v>339.7000000033046</v>
      </c>
    </row>
    <row r="9" spans="1:15" ht="21.75" customHeight="1">
      <c r="A9" s="69"/>
      <c r="B9" s="21">
        <v>3</v>
      </c>
      <c r="C9" s="28">
        <v>9</v>
      </c>
      <c r="D9" s="31" t="s">
        <v>36</v>
      </c>
      <c r="E9" s="24" t="s">
        <v>37</v>
      </c>
      <c r="F9" s="29" t="s">
        <v>14</v>
      </c>
      <c r="G9" s="30" t="s">
        <v>89</v>
      </c>
      <c r="H9" s="30">
        <v>1959</v>
      </c>
      <c r="I9" s="26" t="s">
        <v>121</v>
      </c>
      <c r="J9" s="17" t="s">
        <v>128</v>
      </c>
      <c r="K9" s="17" t="s">
        <v>128</v>
      </c>
      <c r="L9" s="18" t="s">
        <v>128</v>
      </c>
      <c r="M9" s="176">
        <f>'[4]ORT off vysledky 1.etapa '!AL12</f>
        <v>494.50000000000216</v>
      </c>
      <c r="N9" s="176">
        <f>'[4]ORT Noff vysledky 2.etapa'!AL11</f>
        <v>246.70000000004666</v>
      </c>
      <c r="O9" s="200">
        <f t="shared" si="0"/>
        <v>741.2000000000488</v>
      </c>
    </row>
    <row r="10" spans="1:15" ht="21.75" customHeight="1">
      <c r="A10" s="82"/>
      <c r="B10" s="21">
        <v>4</v>
      </c>
      <c r="C10" s="28">
        <v>2</v>
      </c>
      <c r="D10" s="31" t="s">
        <v>27</v>
      </c>
      <c r="E10" s="24" t="s">
        <v>28</v>
      </c>
      <c r="F10" s="29" t="s">
        <v>14</v>
      </c>
      <c r="G10" s="30" t="s">
        <v>29</v>
      </c>
      <c r="H10" s="30">
        <v>1950</v>
      </c>
      <c r="I10" s="26" t="s">
        <v>121</v>
      </c>
      <c r="J10" s="17" t="s">
        <v>128</v>
      </c>
      <c r="K10" s="17"/>
      <c r="L10" s="18"/>
      <c r="M10" s="176">
        <f>'[4]ORT off vysledky 1.etapa '!AL8</f>
        <v>617.4999999991185</v>
      </c>
      <c r="N10" s="176">
        <f>'[4]ORT Noff vysledky 2.etapa'!AL7</f>
        <v>245.0000000008964</v>
      </c>
      <c r="O10" s="200">
        <f t="shared" si="0"/>
        <v>862.5000000000149</v>
      </c>
    </row>
    <row r="11" spans="1:15" ht="21.75" customHeight="1">
      <c r="A11" s="69"/>
      <c r="B11" s="21">
        <v>5</v>
      </c>
      <c r="C11" s="28">
        <v>36</v>
      </c>
      <c r="D11" s="24" t="s">
        <v>75</v>
      </c>
      <c r="E11" s="24" t="s">
        <v>76</v>
      </c>
      <c r="F11" s="29" t="s">
        <v>14</v>
      </c>
      <c r="G11" s="30" t="s">
        <v>145</v>
      </c>
      <c r="H11" s="32">
        <v>1960</v>
      </c>
      <c r="I11" s="26" t="s">
        <v>16</v>
      </c>
      <c r="J11" s="17" t="s">
        <v>128</v>
      </c>
      <c r="K11" s="17" t="s">
        <v>128</v>
      </c>
      <c r="L11" s="18" t="s">
        <v>128</v>
      </c>
      <c r="M11" s="176">
        <f>'[4]ORT off vysledky 1.etapa '!AL29</f>
        <v>423.49999999928644</v>
      </c>
      <c r="N11" s="176">
        <f>'[4]ORT Noff vysledky 2.etapa'!AL31</f>
        <v>721.4999999997999</v>
      </c>
      <c r="O11" s="200">
        <f t="shared" si="0"/>
        <v>1144.9999999990864</v>
      </c>
    </row>
    <row r="12" spans="1:15" ht="21.75" customHeight="1">
      <c r="A12" s="69"/>
      <c r="B12" s="21">
        <v>6</v>
      </c>
      <c r="C12" s="28">
        <v>34</v>
      </c>
      <c r="D12" s="24" t="s">
        <v>71</v>
      </c>
      <c r="E12" s="24" t="s">
        <v>72</v>
      </c>
      <c r="F12" s="29" t="s">
        <v>14</v>
      </c>
      <c r="G12" s="30" t="s">
        <v>111</v>
      </c>
      <c r="H12" s="30">
        <v>1952</v>
      </c>
      <c r="I12" s="26" t="s">
        <v>16</v>
      </c>
      <c r="J12" s="17" t="s">
        <v>128</v>
      </c>
      <c r="K12" s="17" t="s">
        <v>128</v>
      </c>
      <c r="L12" s="18" t="s">
        <v>128</v>
      </c>
      <c r="M12" s="176">
        <f>'[4]ORT off vysledky 1.etapa '!AL27</f>
        <v>798.9000000005574</v>
      </c>
      <c r="N12" s="176">
        <f>'[4]ORT Noff vysledky 2.etapa'!AL29</f>
        <v>358.70000000080194</v>
      </c>
      <c r="O12" s="200">
        <f t="shared" si="0"/>
        <v>1157.6000000013594</v>
      </c>
    </row>
    <row r="13" spans="1:15" ht="21.75" customHeight="1">
      <c r="A13" s="69"/>
      <c r="B13" s="21">
        <v>7</v>
      </c>
      <c r="C13" s="28">
        <v>35</v>
      </c>
      <c r="D13" s="34" t="s">
        <v>73</v>
      </c>
      <c r="E13" s="34" t="s">
        <v>74</v>
      </c>
      <c r="F13" s="30" t="s">
        <v>14</v>
      </c>
      <c r="G13" s="29" t="s">
        <v>112</v>
      </c>
      <c r="H13" s="29">
        <v>1954</v>
      </c>
      <c r="I13" s="26" t="s">
        <v>16</v>
      </c>
      <c r="J13" s="17" t="s">
        <v>128</v>
      </c>
      <c r="K13" s="17" t="s">
        <v>128</v>
      </c>
      <c r="L13" s="18" t="s">
        <v>128</v>
      </c>
      <c r="M13" s="176">
        <f>'[4]ORT off vysledky 1.etapa '!AL28</f>
        <v>910.9999999994825</v>
      </c>
      <c r="N13" s="176">
        <f>'[4]ORT Noff vysledky 2.etapa'!AL30</f>
        <v>292.2999999984269</v>
      </c>
      <c r="O13" s="200">
        <f t="shared" si="0"/>
        <v>1203.2999999979095</v>
      </c>
    </row>
    <row r="14" spans="1:15" ht="21.75" customHeight="1">
      <c r="A14" s="69"/>
      <c r="B14" s="21">
        <v>8</v>
      </c>
      <c r="C14" s="28">
        <v>17</v>
      </c>
      <c r="D14" s="31" t="s">
        <v>43</v>
      </c>
      <c r="E14" s="24" t="s">
        <v>44</v>
      </c>
      <c r="F14" s="29" t="s">
        <v>13</v>
      </c>
      <c r="G14" s="29" t="s">
        <v>93</v>
      </c>
      <c r="H14" s="30">
        <v>1970</v>
      </c>
      <c r="I14" s="26" t="s">
        <v>121</v>
      </c>
      <c r="J14" s="17" t="s">
        <v>128</v>
      </c>
      <c r="K14" s="17" t="s">
        <v>128</v>
      </c>
      <c r="L14" s="18" t="s">
        <v>128</v>
      </c>
      <c r="M14" s="176">
        <f>'[4]ORT off vysledky 1.etapa '!AL16</f>
        <v>971.8000000017994</v>
      </c>
      <c r="N14" s="176">
        <f>'[4]ORT Noff vysledky 2.etapa'!AL15</f>
        <v>400.8000000011869</v>
      </c>
      <c r="O14" s="200">
        <f t="shared" si="0"/>
        <v>1372.6000000029862</v>
      </c>
    </row>
    <row r="15" spans="1:15" ht="21.75" customHeight="1">
      <c r="A15" s="69"/>
      <c r="B15" s="21">
        <v>9</v>
      </c>
      <c r="C15" s="28">
        <v>37</v>
      </c>
      <c r="D15" s="24" t="s">
        <v>77</v>
      </c>
      <c r="E15" s="24" t="s">
        <v>78</v>
      </c>
      <c r="F15" s="29" t="s">
        <v>13</v>
      </c>
      <c r="G15" s="30" t="s">
        <v>88</v>
      </c>
      <c r="H15" s="30">
        <v>1960</v>
      </c>
      <c r="I15" s="26" t="s">
        <v>16</v>
      </c>
      <c r="J15" s="17" t="s">
        <v>128</v>
      </c>
      <c r="K15" s="17" t="s">
        <v>128</v>
      </c>
      <c r="L15" s="18" t="s">
        <v>128</v>
      </c>
      <c r="M15" s="176">
        <f>'[4]ORT off vysledky 1.etapa '!AL30</f>
        <v>874.7999999999863</v>
      </c>
      <c r="N15" s="176">
        <f>'[4]ORT Noff vysledky 2.etapa'!AL32</f>
        <v>625.0999999987102</v>
      </c>
      <c r="O15" s="200">
        <f t="shared" si="0"/>
        <v>1499.8999999986966</v>
      </c>
    </row>
    <row r="16" spans="1:15" ht="21.75" customHeight="1">
      <c r="A16" s="69"/>
      <c r="B16" s="21">
        <v>10</v>
      </c>
      <c r="C16" s="28">
        <v>11</v>
      </c>
      <c r="D16" s="33" t="s">
        <v>38</v>
      </c>
      <c r="E16" s="34"/>
      <c r="F16" s="29" t="s">
        <v>14</v>
      </c>
      <c r="G16" s="29" t="s">
        <v>90</v>
      </c>
      <c r="H16" s="167">
        <v>1960</v>
      </c>
      <c r="I16" s="26" t="s">
        <v>121</v>
      </c>
      <c r="J16" s="17" t="s">
        <v>128</v>
      </c>
      <c r="K16" s="17" t="s">
        <v>128</v>
      </c>
      <c r="L16" s="18" t="s">
        <v>128</v>
      </c>
      <c r="M16" s="176">
        <f>'[4]ORT off vysledky 1.etapa '!AL13</f>
        <v>1101.9999999995348</v>
      </c>
      <c r="N16" s="176">
        <f>'[4]ORT Noff vysledky 2.etapa'!AL12</f>
        <v>530.4000000008027</v>
      </c>
      <c r="O16" s="200">
        <f t="shared" si="0"/>
        <v>1632.4000000003375</v>
      </c>
    </row>
    <row r="17" spans="1:15" ht="21.75" customHeight="1">
      <c r="A17" s="69"/>
      <c r="B17" s="21">
        <v>11</v>
      </c>
      <c r="C17" s="28">
        <v>30</v>
      </c>
      <c r="D17" s="34" t="s">
        <v>66</v>
      </c>
      <c r="E17" s="34" t="s">
        <v>67</v>
      </c>
      <c r="F17" s="29" t="s">
        <v>13</v>
      </c>
      <c r="G17" s="29" t="s">
        <v>108</v>
      </c>
      <c r="H17" s="29">
        <v>1943</v>
      </c>
      <c r="I17" s="30" t="s">
        <v>16</v>
      </c>
      <c r="J17" s="17" t="s">
        <v>128</v>
      </c>
      <c r="K17" s="17" t="s">
        <v>128</v>
      </c>
      <c r="L17" s="18" t="s">
        <v>128</v>
      </c>
      <c r="M17" s="176">
        <f>'[4]ORT off vysledky 1.etapa '!AL24</f>
        <v>1051.7000000022138</v>
      </c>
      <c r="N17" s="176">
        <f>'[4]ORT Noff vysledky 2.etapa'!AL25</f>
        <v>783.9000000007206</v>
      </c>
      <c r="O17" s="200">
        <f t="shared" si="0"/>
        <v>1835.6000000029344</v>
      </c>
    </row>
    <row r="18" spans="1:15" ht="21.75" customHeight="1">
      <c r="A18" s="82"/>
      <c r="B18" s="21">
        <v>12</v>
      </c>
      <c r="C18" s="28">
        <v>18</v>
      </c>
      <c r="D18" s="31" t="s">
        <v>45</v>
      </c>
      <c r="E18" s="24" t="s">
        <v>46</v>
      </c>
      <c r="F18" s="29" t="s">
        <v>94</v>
      </c>
      <c r="G18" s="30" t="s">
        <v>95</v>
      </c>
      <c r="H18" s="30">
        <v>1972</v>
      </c>
      <c r="I18" s="30" t="s">
        <v>121</v>
      </c>
      <c r="J18" s="17" t="s">
        <v>128</v>
      </c>
      <c r="K18" s="17" t="s">
        <v>128</v>
      </c>
      <c r="L18" s="18" t="s">
        <v>128</v>
      </c>
      <c r="M18" s="176">
        <f>'[4]ORT off vysledky 1.etapa '!AL17</f>
        <v>1772.699999997563</v>
      </c>
      <c r="N18" s="176">
        <f>'[4]ORT Noff vysledky 2.etapa'!AL16</f>
        <v>641.4000000010737</v>
      </c>
      <c r="O18" s="200">
        <f t="shared" si="0"/>
        <v>2414.099999998637</v>
      </c>
    </row>
    <row r="19" spans="1:15" ht="21.75" customHeight="1">
      <c r="A19" s="82"/>
      <c r="B19" s="21">
        <v>13</v>
      </c>
      <c r="C19" s="28">
        <v>44</v>
      </c>
      <c r="D19" s="31" t="s">
        <v>69</v>
      </c>
      <c r="E19" s="24" t="s">
        <v>70</v>
      </c>
      <c r="F19" s="30" t="s">
        <v>14</v>
      </c>
      <c r="G19" s="29" t="s">
        <v>116</v>
      </c>
      <c r="H19" s="29">
        <v>1967</v>
      </c>
      <c r="I19" s="30" t="s">
        <v>16</v>
      </c>
      <c r="J19" s="17" t="s">
        <v>128</v>
      </c>
      <c r="K19" s="17" t="s">
        <v>128</v>
      </c>
      <c r="L19" s="18" t="s">
        <v>128</v>
      </c>
      <c r="M19" s="176">
        <f>'[4]ORT off vysledky 1.etapa '!AL33</f>
        <v>1640.0999999988526</v>
      </c>
      <c r="N19" s="176">
        <f>'[4]ORT Noff vysledky 2.etapa'!AL38</f>
        <v>1776.2999999990363</v>
      </c>
      <c r="O19" s="200">
        <f t="shared" si="0"/>
        <v>3416.3999999978887</v>
      </c>
    </row>
    <row r="20" spans="1:15" ht="21.75" customHeight="1">
      <c r="A20" s="69"/>
      <c r="B20" s="21">
        <v>14</v>
      </c>
      <c r="C20" s="28">
        <v>5</v>
      </c>
      <c r="D20" s="31" t="s">
        <v>30</v>
      </c>
      <c r="E20" s="24" t="s">
        <v>31</v>
      </c>
      <c r="F20" s="29" t="s">
        <v>14</v>
      </c>
      <c r="G20" s="30" t="s">
        <v>137</v>
      </c>
      <c r="H20" s="30">
        <v>1962</v>
      </c>
      <c r="I20" s="30" t="s">
        <v>121</v>
      </c>
      <c r="J20" s="17" t="s">
        <v>128</v>
      </c>
      <c r="K20" s="17" t="s">
        <v>128</v>
      </c>
      <c r="L20" s="18" t="s">
        <v>128</v>
      </c>
      <c r="M20" s="176">
        <f>'[4]ORT off vysledky 1.etapa '!AL9</f>
        <v>1190.3999999972254</v>
      </c>
      <c r="N20" s="176">
        <f>'[4]ORT Noff vysledky 2.etapa'!AL8</f>
        <v>2258.300000000744</v>
      </c>
      <c r="O20" s="200">
        <f t="shared" si="0"/>
        <v>3448.69999999797</v>
      </c>
    </row>
    <row r="21" spans="1:15" ht="21.75" customHeight="1">
      <c r="A21" s="69"/>
      <c r="B21" s="21">
        <v>15</v>
      </c>
      <c r="C21" s="28">
        <v>25</v>
      </c>
      <c r="D21" s="34" t="s">
        <v>62</v>
      </c>
      <c r="E21" s="34" t="s">
        <v>63</v>
      </c>
      <c r="F21" s="30" t="s">
        <v>14</v>
      </c>
      <c r="G21" s="29" t="s">
        <v>106</v>
      </c>
      <c r="H21" s="29">
        <v>1934</v>
      </c>
      <c r="I21" s="30" t="s">
        <v>16</v>
      </c>
      <c r="J21" s="17" t="s">
        <v>128</v>
      </c>
      <c r="K21" s="17" t="s">
        <v>128</v>
      </c>
      <c r="L21" s="18" t="s">
        <v>128</v>
      </c>
      <c r="M21" s="176">
        <f>'[4]ORT off vysledky 1.etapa '!AL22</f>
        <v>2711.3000000010743</v>
      </c>
      <c r="N21" s="176">
        <f>'[4]ORT Noff vysledky 2.etapa'!AL21</f>
        <v>807.0999999998703</v>
      </c>
      <c r="O21" s="200">
        <f t="shared" si="0"/>
        <v>3518.4000000009446</v>
      </c>
    </row>
    <row r="22" spans="1:15" ht="21.75" customHeight="1">
      <c r="A22" s="69"/>
      <c r="B22" s="21">
        <v>16</v>
      </c>
      <c r="C22" s="28">
        <v>8</v>
      </c>
      <c r="D22" s="31" t="s">
        <v>34</v>
      </c>
      <c r="E22" s="24" t="s">
        <v>35</v>
      </c>
      <c r="F22" s="29" t="s">
        <v>14</v>
      </c>
      <c r="G22" s="30" t="s">
        <v>88</v>
      </c>
      <c r="H22" s="30">
        <v>1958</v>
      </c>
      <c r="I22" s="30" t="s">
        <v>121</v>
      </c>
      <c r="J22" s="17" t="s">
        <v>129</v>
      </c>
      <c r="K22" s="17"/>
      <c r="L22" s="18"/>
      <c r="M22" s="176">
        <f>'[4]ORT off vysledky 1.etapa '!AL11</f>
        <v>3337.800000000982</v>
      </c>
      <c r="N22" s="176">
        <f>'[4]ORT Noff vysledky 2.etapa'!AL10</f>
        <v>815.2000000015144</v>
      </c>
      <c r="O22" s="200">
        <f t="shared" si="0"/>
        <v>4153.000000002497</v>
      </c>
    </row>
    <row r="23" spans="1:15" ht="21.75" customHeight="1">
      <c r="A23" s="82"/>
      <c r="B23" s="21">
        <v>17</v>
      </c>
      <c r="C23" s="28">
        <v>54</v>
      </c>
      <c r="D23" s="31" t="s">
        <v>50</v>
      </c>
      <c r="E23" s="24"/>
      <c r="F23" s="30" t="s">
        <v>14</v>
      </c>
      <c r="G23" s="30" t="s">
        <v>98</v>
      </c>
      <c r="H23" s="30">
        <v>1962</v>
      </c>
      <c r="I23" s="30" t="s">
        <v>122</v>
      </c>
      <c r="J23" s="17" t="s">
        <v>128</v>
      </c>
      <c r="K23" s="17"/>
      <c r="L23" s="18"/>
      <c r="M23" s="176">
        <f>'[4]ORT off vysledky 1.etapa '!AL36</f>
        <v>654.8000000004421</v>
      </c>
      <c r="N23" s="176">
        <f>'[4]ORT Noff vysledky 2.etapa'!AL40</f>
        <v>3740.6999999984764</v>
      </c>
      <c r="O23" s="200">
        <f t="shared" si="0"/>
        <v>4395.499999998919</v>
      </c>
    </row>
    <row r="24" spans="1:15" ht="21.75" customHeight="1">
      <c r="A24" s="69"/>
      <c r="B24" s="21">
        <v>18</v>
      </c>
      <c r="C24" s="79">
        <v>41</v>
      </c>
      <c r="D24" s="31" t="s">
        <v>79</v>
      </c>
      <c r="E24" s="24" t="s">
        <v>80</v>
      </c>
      <c r="F24" s="29" t="s">
        <v>13</v>
      </c>
      <c r="G24" s="30" t="s">
        <v>114</v>
      </c>
      <c r="H24" s="81">
        <v>1964</v>
      </c>
      <c r="I24" s="30" t="s">
        <v>16</v>
      </c>
      <c r="J24" s="17" t="s">
        <v>128</v>
      </c>
      <c r="K24" s="17" t="s">
        <v>128</v>
      </c>
      <c r="L24" s="18" t="s">
        <v>128</v>
      </c>
      <c r="M24" s="176">
        <f>'[4]ORT off vysledky 1.etapa '!AL31</f>
        <v>1391.4999999994038</v>
      </c>
      <c r="N24" s="176">
        <f>'[4]ORT Noff vysledky 2.etapa'!AL35</f>
        <v>3229.8999999989774</v>
      </c>
      <c r="O24" s="200">
        <f t="shared" si="0"/>
        <v>4621.399999998381</v>
      </c>
    </row>
    <row r="25" spans="1:15" ht="21.75" customHeight="1">
      <c r="A25" s="69"/>
      <c r="B25" s="21">
        <v>19</v>
      </c>
      <c r="C25" s="28">
        <v>31</v>
      </c>
      <c r="D25" s="24" t="s">
        <v>68</v>
      </c>
      <c r="E25" s="24" t="s">
        <v>118</v>
      </c>
      <c r="F25" s="29" t="s">
        <v>13</v>
      </c>
      <c r="G25" s="30" t="s">
        <v>142</v>
      </c>
      <c r="H25" s="30">
        <v>1949</v>
      </c>
      <c r="I25" s="30" t="s">
        <v>16</v>
      </c>
      <c r="J25" s="17" t="s">
        <v>128</v>
      </c>
      <c r="K25" s="17" t="s">
        <v>128</v>
      </c>
      <c r="L25" s="18" t="s">
        <v>128</v>
      </c>
      <c r="M25" s="176">
        <f>'[4]ORT off vysledky 1.etapa '!AL25</f>
        <v>1413.6000000025247</v>
      </c>
      <c r="N25" s="176">
        <f>'[4]ORT Noff vysledky 2.etapa'!AL26</f>
        <v>3528.20000000079</v>
      </c>
      <c r="O25" s="200">
        <f t="shared" si="0"/>
        <v>4941.800000003315</v>
      </c>
    </row>
    <row r="26" spans="1:15" ht="21.75" customHeight="1">
      <c r="A26" s="69"/>
      <c r="B26" s="21">
        <v>20</v>
      </c>
      <c r="C26" s="28">
        <v>23</v>
      </c>
      <c r="D26" s="24" t="s">
        <v>58</v>
      </c>
      <c r="E26" s="24" t="s">
        <v>59</v>
      </c>
      <c r="F26" s="29" t="s">
        <v>13</v>
      </c>
      <c r="G26" s="30" t="s">
        <v>104</v>
      </c>
      <c r="H26" s="30">
        <v>1928</v>
      </c>
      <c r="I26" s="30" t="s">
        <v>16</v>
      </c>
      <c r="J26" s="17" t="s">
        <v>128</v>
      </c>
      <c r="K26" s="17" t="s">
        <v>128</v>
      </c>
      <c r="L26" s="18" t="s">
        <v>128</v>
      </c>
      <c r="M26" s="176">
        <f>'[4]ORT off vysledky 1.etapa '!AL20</f>
        <v>5107.400000002023</v>
      </c>
      <c r="N26" s="176">
        <f>'[4]ORT Noff vysledky 2.etapa'!AL19</f>
        <v>728.2999999998552</v>
      </c>
      <c r="O26" s="200">
        <f t="shared" si="0"/>
        <v>5835.700000001879</v>
      </c>
    </row>
    <row r="27" spans="1:15" ht="21.75" customHeight="1">
      <c r="A27" s="69"/>
      <c r="B27" s="21">
        <v>21</v>
      </c>
      <c r="C27" s="79">
        <v>24</v>
      </c>
      <c r="D27" s="24" t="s">
        <v>60</v>
      </c>
      <c r="E27" s="31" t="s">
        <v>61</v>
      </c>
      <c r="F27" s="30" t="s">
        <v>14</v>
      </c>
      <c r="G27" s="30" t="s">
        <v>105</v>
      </c>
      <c r="H27" s="81">
        <v>1929</v>
      </c>
      <c r="I27" s="30" t="s">
        <v>16</v>
      </c>
      <c r="J27" s="17" t="s">
        <v>128</v>
      </c>
      <c r="K27" s="17" t="s">
        <v>128</v>
      </c>
      <c r="L27" s="18" t="s">
        <v>128</v>
      </c>
      <c r="M27" s="176">
        <f>'[4]ORT off vysledky 1.etapa '!AL21</f>
        <v>2558.399999997555</v>
      </c>
      <c r="N27" s="176">
        <f>'[4]ORT Noff vysledky 2.etapa'!AL20</f>
        <v>3622.299999999245</v>
      </c>
      <c r="O27" s="200">
        <f t="shared" si="0"/>
        <v>6180.699999996799</v>
      </c>
    </row>
    <row r="28" spans="1:15" ht="21.75" customHeight="1">
      <c r="A28" s="69"/>
      <c r="B28" s="21">
        <v>22</v>
      </c>
      <c r="C28" s="174">
        <v>43</v>
      </c>
      <c r="D28" s="90" t="s">
        <v>81</v>
      </c>
      <c r="E28" s="90" t="s">
        <v>82</v>
      </c>
      <c r="F28" s="91" t="s">
        <v>14</v>
      </c>
      <c r="G28" s="91" t="s">
        <v>155</v>
      </c>
      <c r="H28" s="91">
        <v>1967</v>
      </c>
      <c r="I28" s="92" t="s">
        <v>16</v>
      </c>
      <c r="J28" s="17" t="s">
        <v>128</v>
      </c>
      <c r="K28" s="17" t="s">
        <v>128</v>
      </c>
      <c r="L28" s="18" t="s">
        <v>128</v>
      </c>
      <c r="M28" s="176">
        <f>'[4]ORT off vysledky 1.etapa '!AL32</f>
        <v>6233.400000001229</v>
      </c>
      <c r="N28" s="176">
        <f>'[4]ORT Noff vysledky 2.etapa'!AL37</f>
        <v>456.39999999913147</v>
      </c>
      <c r="O28" s="200">
        <f t="shared" si="0"/>
        <v>6689.80000000036</v>
      </c>
    </row>
    <row r="29" spans="1:15" ht="21.75" customHeight="1">
      <c r="A29" s="69"/>
      <c r="B29" s="21">
        <v>23</v>
      </c>
      <c r="C29" s="83">
        <v>32</v>
      </c>
      <c r="D29" s="24" t="s">
        <v>119</v>
      </c>
      <c r="E29" s="31" t="s">
        <v>120</v>
      </c>
      <c r="F29" s="30" t="s">
        <v>14</v>
      </c>
      <c r="G29" s="30" t="s">
        <v>110</v>
      </c>
      <c r="H29" s="26">
        <v>1951</v>
      </c>
      <c r="I29" s="80" t="s">
        <v>16</v>
      </c>
      <c r="J29" s="17" t="s">
        <v>128</v>
      </c>
      <c r="K29" s="17" t="s">
        <v>128</v>
      </c>
      <c r="L29" s="18" t="s">
        <v>128</v>
      </c>
      <c r="M29" s="176">
        <f>'[4]ORT off vysledky 1.etapa '!AL26</f>
        <v>5302.599999998507</v>
      </c>
      <c r="N29" s="176">
        <f>'[4]ORT Noff vysledky 2.etapa'!AL27</f>
        <v>1397.5000000003806</v>
      </c>
      <c r="O29" s="200">
        <f t="shared" si="0"/>
        <v>6700.099999998887</v>
      </c>
    </row>
    <row r="30" spans="1:15" ht="21.75" customHeight="1">
      <c r="A30" s="69"/>
      <c r="B30" s="21">
        <v>24</v>
      </c>
      <c r="C30" s="83">
        <v>7</v>
      </c>
      <c r="D30" s="31" t="s">
        <v>32</v>
      </c>
      <c r="E30" s="24" t="s">
        <v>33</v>
      </c>
      <c r="F30" s="29" t="s">
        <v>14</v>
      </c>
      <c r="G30" s="30" t="s">
        <v>87</v>
      </c>
      <c r="H30" s="26">
        <v>1972</v>
      </c>
      <c r="I30" s="80" t="s">
        <v>121</v>
      </c>
      <c r="J30" s="17" t="s">
        <v>128</v>
      </c>
      <c r="K30" s="17" t="s">
        <v>128</v>
      </c>
      <c r="L30" s="18" t="s">
        <v>128</v>
      </c>
      <c r="M30" s="176">
        <f>'[4]ORT off vysledky 1.etapa '!AL10</f>
        <v>6376.000000001952</v>
      </c>
      <c r="N30" s="176">
        <f>'[4]ORT Noff vysledky 2.etapa'!AL9</f>
        <v>591.699999999669</v>
      </c>
      <c r="O30" s="200">
        <f t="shared" si="0"/>
        <v>6967.7000000016205</v>
      </c>
    </row>
    <row r="31" spans="1:15" ht="21.75" customHeight="1">
      <c r="A31" s="69"/>
      <c r="B31" s="21">
        <v>25</v>
      </c>
      <c r="C31" s="83">
        <v>21</v>
      </c>
      <c r="D31" s="31" t="s">
        <v>54</v>
      </c>
      <c r="E31" s="24" t="s">
        <v>55</v>
      </c>
      <c r="F31" s="29" t="s">
        <v>13</v>
      </c>
      <c r="G31" s="30" t="s">
        <v>102</v>
      </c>
      <c r="H31" s="30">
        <v>1922</v>
      </c>
      <c r="I31" s="80" t="s">
        <v>16</v>
      </c>
      <c r="J31" s="17" t="s">
        <v>128</v>
      </c>
      <c r="K31" s="17" t="s">
        <v>128</v>
      </c>
      <c r="L31" s="18" t="s">
        <v>128</v>
      </c>
      <c r="M31" s="176">
        <f>'[4]ORT off vysledky 1.etapa '!AL18</f>
        <v>7194.80000000055</v>
      </c>
      <c r="N31" s="176">
        <f>'[4]ORT Noff vysledky 2.etapa'!AL17</f>
        <v>2067.5000000009654</v>
      </c>
      <c r="O31" s="200">
        <f t="shared" si="0"/>
        <v>9262.300000001516</v>
      </c>
    </row>
    <row r="32" spans="1:15" ht="21.75" customHeight="1">
      <c r="A32" s="69"/>
      <c r="B32" s="21">
        <v>26</v>
      </c>
      <c r="C32" s="28">
        <v>27</v>
      </c>
      <c r="D32" s="34" t="s">
        <v>64</v>
      </c>
      <c r="E32" s="34" t="s">
        <v>65</v>
      </c>
      <c r="F32" s="29" t="s">
        <v>13</v>
      </c>
      <c r="G32" s="29" t="s">
        <v>107</v>
      </c>
      <c r="H32" s="29">
        <v>1936</v>
      </c>
      <c r="I32" s="30" t="s">
        <v>16</v>
      </c>
      <c r="J32" s="177" t="s">
        <v>16</v>
      </c>
      <c r="K32" s="17" t="s">
        <v>128</v>
      </c>
      <c r="L32" s="18" t="s">
        <v>128</v>
      </c>
      <c r="M32" s="176">
        <f>'[4]ORT off vysledky 1.etapa '!AL23</f>
        <v>8139.2000000000135</v>
      </c>
      <c r="N32" s="176">
        <f>'[4]ORT Noff vysledky 2.etapa'!AL22</f>
        <v>3227.4000000002698</v>
      </c>
      <c r="O32" s="200">
        <f t="shared" si="0"/>
        <v>11366.600000000282</v>
      </c>
    </row>
    <row r="33" spans="1:15" ht="21.75" customHeight="1">
      <c r="A33" s="69"/>
      <c r="B33" s="21">
        <v>27</v>
      </c>
      <c r="C33" s="28">
        <v>22</v>
      </c>
      <c r="D33" s="24" t="s">
        <v>56</v>
      </c>
      <c r="E33" s="24" t="s">
        <v>57</v>
      </c>
      <c r="F33" s="29" t="s">
        <v>13</v>
      </c>
      <c r="G33" s="30" t="s">
        <v>103</v>
      </c>
      <c r="H33" s="30">
        <v>1925</v>
      </c>
      <c r="I33" s="30" t="s">
        <v>16</v>
      </c>
      <c r="J33" s="17" t="s">
        <v>128</v>
      </c>
      <c r="K33" s="17" t="s">
        <v>128</v>
      </c>
      <c r="L33" s="18" t="s">
        <v>128</v>
      </c>
      <c r="M33" s="176">
        <f>'[4]ORT off vysledky 1.etapa '!AL19</f>
        <v>7096.199999999666</v>
      </c>
      <c r="N33" s="176">
        <f>'[4]ORT Noff vysledky 2.etapa'!AL18</f>
        <v>4529.30000000015</v>
      </c>
      <c r="O33" s="200">
        <f t="shared" si="0"/>
        <v>11625.499999999816</v>
      </c>
    </row>
    <row r="34" spans="1:15" ht="21.75" customHeight="1">
      <c r="A34" s="2"/>
      <c r="B34" s="178"/>
      <c r="C34" s="179"/>
      <c r="D34" s="179"/>
      <c r="E34" s="179"/>
      <c r="F34" s="179"/>
      <c r="G34" s="179"/>
      <c r="H34" s="179"/>
      <c r="I34" s="179"/>
      <c r="J34" s="101" t="s">
        <v>128</v>
      </c>
      <c r="K34" s="17" t="s">
        <v>128</v>
      </c>
      <c r="L34" s="18" t="s">
        <v>128</v>
      </c>
      <c r="M34" s="180"/>
      <c r="N34" s="180"/>
      <c r="O34" s="111"/>
    </row>
    <row r="35" spans="2:15" ht="21.75" customHeight="1">
      <c r="B35" s="102"/>
      <c r="C35" s="181"/>
      <c r="D35" s="182"/>
      <c r="E35" s="183"/>
      <c r="F35" s="184"/>
      <c r="G35" s="185"/>
      <c r="H35" s="185"/>
      <c r="I35" s="185"/>
      <c r="J35" s="101"/>
      <c r="K35" s="17"/>
      <c r="L35" s="18"/>
      <c r="M35" s="112"/>
      <c r="N35" s="112"/>
      <c r="O35" s="113"/>
    </row>
    <row r="36" spans="2:15" ht="21.75" customHeight="1">
      <c r="B36" s="106"/>
      <c r="C36" s="107"/>
      <c r="D36" s="107"/>
      <c r="E36" s="107"/>
      <c r="F36" s="107"/>
      <c r="G36" s="107"/>
      <c r="H36" s="107"/>
      <c r="I36" s="107"/>
      <c r="J36" s="101" t="s">
        <v>128</v>
      </c>
      <c r="K36" s="17"/>
      <c r="L36" s="18"/>
      <c r="M36" s="112"/>
      <c r="N36" s="112"/>
      <c r="O36" s="113"/>
    </row>
    <row r="37" spans="2:15" ht="21.75" customHeight="1">
      <c r="B37" s="106"/>
      <c r="C37" s="107"/>
      <c r="D37" s="107"/>
      <c r="E37" s="107"/>
      <c r="F37" s="107"/>
      <c r="G37" s="107"/>
      <c r="H37" s="107"/>
      <c r="I37" s="107"/>
      <c r="J37" s="101" t="s">
        <v>128</v>
      </c>
      <c r="K37" s="17"/>
      <c r="L37" s="18"/>
      <c r="M37" s="112"/>
      <c r="N37" s="112"/>
      <c r="O37" s="113"/>
    </row>
    <row r="38" spans="2:15" ht="21.75" customHeight="1">
      <c r="B38" s="102"/>
      <c r="C38" s="181"/>
      <c r="D38" s="186"/>
      <c r="E38" s="187"/>
      <c r="F38" s="188"/>
      <c r="G38" s="184"/>
      <c r="H38" s="184"/>
      <c r="I38" s="185"/>
      <c r="J38" s="78"/>
      <c r="K38" s="74"/>
      <c r="L38" s="95"/>
      <c r="M38" s="112"/>
      <c r="N38" s="112"/>
      <c r="O38" s="113"/>
    </row>
    <row r="39" spans="10:15" ht="21.75" customHeight="1">
      <c r="J39" s="97" t="s">
        <v>128</v>
      </c>
      <c r="K39" s="97" t="s">
        <v>128</v>
      </c>
      <c r="L39" s="97" t="s">
        <v>128</v>
      </c>
      <c r="M39" s="112"/>
      <c r="N39" s="112"/>
      <c r="O39" s="113"/>
    </row>
    <row r="40" spans="13:15" ht="21.75" customHeight="1">
      <c r="M40" s="112"/>
      <c r="N40" s="112"/>
      <c r="O40" s="113"/>
    </row>
  </sheetData>
  <sheetProtection password="CC37" sheet="1" selectLockedCells="1" selectUnlockedCells="1"/>
  <mergeCells count="17">
    <mergeCell ref="A1:O1"/>
    <mergeCell ref="A2:O3"/>
    <mergeCell ref="A4:A6"/>
    <mergeCell ref="B4:B6"/>
    <mergeCell ref="C4:C6"/>
    <mergeCell ref="D4:D6"/>
    <mergeCell ref="E4:E6"/>
    <mergeCell ref="F4:F6"/>
    <mergeCell ref="G4:G6"/>
    <mergeCell ref="H4:H6"/>
    <mergeCell ref="O4:O6"/>
    <mergeCell ref="M5:M6"/>
    <mergeCell ref="N5:N6"/>
    <mergeCell ref="I4:I6"/>
    <mergeCell ref="J4:J6"/>
    <mergeCell ref="K4:K6"/>
    <mergeCell ref="L4:L6"/>
  </mergeCells>
  <printOptions/>
  <pageMargins left="0.15" right="0.49" top="1" bottom="1" header="0.4921259845" footer="0.4921259845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M36"/>
  <sheetViews>
    <sheetView zoomScale="70" zoomScaleNormal="70" zoomScalePageLayoutView="0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P6" sqref="AP6"/>
    </sheetView>
  </sheetViews>
  <sheetFormatPr defaultColWidth="9.140625" defaultRowHeight="12.75"/>
  <cols>
    <col min="1" max="1" width="0.85546875" style="5" customWidth="1"/>
    <col min="2" max="2" width="4.421875" style="5" customWidth="1"/>
    <col min="3" max="3" width="6.140625" style="11" customWidth="1"/>
    <col min="4" max="4" width="19.28125" style="11" customWidth="1"/>
    <col min="5" max="5" width="20.57421875" style="11" customWidth="1"/>
    <col min="6" max="6" width="8.00390625" style="11" customWidth="1"/>
    <col min="7" max="7" width="32.28125" style="11" customWidth="1"/>
    <col min="8" max="9" width="6.28125" style="11" customWidth="1"/>
    <col min="10" max="12" width="6.28125" style="11" hidden="1" customWidth="1"/>
    <col min="13" max="14" width="13.00390625" style="11" hidden="1" customWidth="1"/>
    <col min="15" max="15" width="9.8515625" style="12" customWidth="1"/>
    <col min="16" max="16" width="7.57421875" style="12" customWidth="1"/>
    <col min="17" max="17" width="12.28125" style="13" customWidth="1"/>
    <col min="18" max="18" width="13.00390625" style="13" hidden="1" customWidth="1"/>
    <col min="19" max="19" width="13.00390625" style="12" hidden="1" customWidth="1"/>
    <col min="20" max="20" width="9.7109375" style="13" customWidth="1"/>
    <col min="21" max="21" width="8.8515625" style="13" customWidth="1"/>
    <col min="22" max="22" width="11.28125" style="4" customWidth="1"/>
    <col min="23" max="24" width="13.00390625" style="4" hidden="1" customWidth="1"/>
    <col min="25" max="25" width="13.421875" style="4" customWidth="1"/>
    <col min="26" max="26" width="13.00390625" style="156" customWidth="1"/>
    <col min="27" max="27" width="10.00390625" style="4" customWidth="1"/>
    <col min="28" max="29" width="13.00390625" style="4" hidden="1" customWidth="1"/>
    <col min="30" max="32" width="10.00390625" style="4" customWidth="1"/>
    <col min="33" max="34" width="13.00390625" style="4" hidden="1" customWidth="1"/>
    <col min="35" max="37" width="10.00390625" style="4" customWidth="1"/>
    <col min="38" max="38" width="11.8515625" style="4" customWidth="1"/>
    <col min="39" max="39" width="10.28125" style="4" customWidth="1"/>
    <col min="40" max="40" width="8.57421875" style="4" customWidth="1"/>
    <col min="41" max="41" width="7.7109375" style="4" customWidth="1"/>
    <col min="42" max="42" width="12.140625" style="4" customWidth="1"/>
    <col min="43" max="43" width="13.28125" style="4" customWidth="1"/>
    <col min="44" max="44" width="7.7109375" style="4" customWidth="1"/>
    <col min="45" max="45" width="7.8515625" style="4" customWidth="1"/>
    <col min="46" max="46" width="9.140625" style="4" customWidth="1"/>
    <col min="47" max="47" width="12.00390625" style="4" customWidth="1"/>
    <col min="48" max="48" width="12.140625" style="4" customWidth="1"/>
    <col min="49" max="49" width="9.140625" style="4" customWidth="1"/>
    <col min="50" max="50" width="10.00390625" style="4" customWidth="1"/>
    <col min="51" max="51" width="10.140625" style="4" customWidth="1"/>
    <col min="52" max="52" width="8.57421875" style="4" customWidth="1"/>
    <col min="53" max="53" width="12.421875" style="4" customWidth="1"/>
    <col min="54" max="54" width="11.00390625" style="4" customWidth="1"/>
    <col min="55" max="55" width="9.140625" style="4" customWidth="1"/>
    <col min="56" max="56" width="11.421875" style="4" customWidth="1"/>
    <col min="57" max="16384" width="9.140625" style="4" customWidth="1"/>
  </cols>
  <sheetData>
    <row r="1" spans="1:39" s="1" customFormat="1" ht="36.75" customHeight="1">
      <c r="A1" s="229" t="s">
        <v>185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</row>
    <row r="2" spans="1:39" s="1" customFormat="1" ht="12.75" customHeight="1">
      <c r="A2" s="230" t="s">
        <v>186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</row>
    <row r="3" spans="1:39" s="1" customFormat="1" ht="12.75" customHeight="1" thickBot="1">
      <c r="A3" s="230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</row>
    <row r="4" spans="1:39" ht="15.75" customHeight="1">
      <c r="A4" s="269"/>
      <c r="B4" s="237" t="s">
        <v>0</v>
      </c>
      <c r="C4" s="240" t="s">
        <v>1</v>
      </c>
      <c r="D4" s="243" t="s">
        <v>2</v>
      </c>
      <c r="E4" s="243" t="s">
        <v>3</v>
      </c>
      <c r="F4" s="243" t="s">
        <v>4</v>
      </c>
      <c r="G4" s="243" t="s">
        <v>5</v>
      </c>
      <c r="H4" s="246" t="s">
        <v>6</v>
      </c>
      <c r="I4" s="247" t="s">
        <v>124</v>
      </c>
      <c r="J4" s="247" t="s">
        <v>125</v>
      </c>
      <c r="K4" s="247" t="s">
        <v>126</v>
      </c>
      <c r="L4" s="247" t="s">
        <v>127</v>
      </c>
      <c r="M4" s="249" t="s">
        <v>163</v>
      </c>
      <c r="N4" s="272"/>
      <c r="O4" s="272"/>
      <c r="P4" s="272"/>
      <c r="Q4" s="273"/>
      <c r="R4" s="249" t="s">
        <v>164</v>
      </c>
      <c r="S4" s="250"/>
      <c r="T4" s="250"/>
      <c r="U4" s="250"/>
      <c r="V4" s="251"/>
      <c r="W4" s="249" t="s">
        <v>165</v>
      </c>
      <c r="X4" s="250"/>
      <c r="Y4" s="250"/>
      <c r="Z4" s="250"/>
      <c r="AA4" s="251"/>
      <c r="AB4" s="249" t="s">
        <v>166</v>
      </c>
      <c r="AC4" s="250"/>
      <c r="AD4" s="250"/>
      <c r="AE4" s="250"/>
      <c r="AF4" s="251"/>
      <c r="AG4" s="249" t="s">
        <v>167</v>
      </c>
      <c r="AH4" s="250"/>
      <c r="AI4" s="250"/>
      <c r="AJ4" s="250"/>
      <c r="AK4" s="251"/>
      <c r="AL4" s="256" t="s">
        <v>130</v>
      </c>
      <c r="AM4" s="270" t="s">
        <v>7</v>
      </c>
    </row>
    <row r="5" spans="1:39" ht="15.75" customHeight="1">
      <c r="A5" s="269"/>
      <c r="B5" s="238"/>
      <c r="C5" s="241"/>
      <c r="D5" s="244"/>
      <c r="E5" s="244"/>
      <c r="F5" s="244"/>
      <c r="G5" s="244"/>
      <c r="H5" s="227"/>
      <c r="I5" s="248"/>
      <c r="J5" s="248"/>
      <c r="K5" s="248"/>
      <c r="L5" s="248"/>
      <c r="M5" s="252" t="s">
        <v>8</v>
      </c>
      <c r="N5" s="254" t="s">
        <v>9</v>
      </c>
      <c r="O5" s="254" t="s">
        <v>10</v>
      </c>
      <c r="P5" s="254" t="s">
        <v>11</v>
      </c>
      <c r="Q5" s="259" t="s">
        <v>12</v>
      </c>
      <c r="R5" s="252" t="s">
        <v>8</v>
      </c>
      <c r="S5" s="254" t="s">
        <v>9</v>
      </c>
      <c r="T5" s="254" t="s">
        <v>10</v>
      </c>
      <c r="U5" s="254" t="s">
        <v>11</v>
      </c>
      <c r="V5" s="259" t="s">
        <v>12</v>
      </c>
      <c r="W5" s="263" t="s">
        <v>8</v>
      </c>
      <c r="X5" s="265" t="s">
        <v>168</v>
      </c>
      <c r="Y5" s="254" t="s">
        <v>10</v>
      </c>
      <c r="Z5" s="276" t="s">
        <v>169</v>
      </c>
      <c r="AA5" s="259" t="s">
        <v>12</v>
      </c>
      <c r="AB5" s="252" t="s">
        <v>8</v>
      </c>
      <c r="AC5" s="254" t="s">
        <v>9</v>
      </c>
      <c r="AD5" s="254" t="s">
        <v>10</v>
      </c>
      <c r="AE5" s="254" t="s">
        <v>11</v>
      </c>
      <c r="AF5" s="259" t="s">
        <v>12</v>
      </c>
      <c r="AG5" s="252" t="s">
        <v>8</v>
      </c>
      <c r="AH5" s="254" t="s">
        <v>9</v>
      </c>
      <c r="AI5" s="254" t="s">
        <v>10</v>
      </c>
      <c r="AJ5" s="254" t="s">
        <v>11</v>
      </c>
      <c r="AK5" s="259" t="s">
        <v>12</v>
      </c>
      <c r="AL5" s="257"/>
      <c r="AM5" s="271"/>
    </row>
    <row r="6" spans="1:39" ht="16.5" customHeight="1">
      <c r="A6" s="269"/>
      <c r="B6" s="239"/>
      <c r="C6" s="242"/>
      <c r="D6" s="245"/>
      <c r="E6" s="245"/>
      <c r="F6" s="245"/>
      <c r="G6" s="245"/>
      <c r="H6" s="228"/>
      <c r="I6" s="248"/>
      <c r="J6" s="248"/>
      <c r="K6" s="248"/>
      <c r="L6" s="248"/>
      <c r="M6" s="253"/>
      <c r="N6" s="255"/>
      <c r="O6" s="255"/>
      <c r="P6" s="255"/>
      <c r="Q6" s="260"/>
      <c r="R6" s="274"/>
      <c r="S6" s="275"/>
      <c r="T6" s="255"/>
      <c r="U6" s="255"/>
      <c r="V6" s="260"/>
      <c r="W6" s="264"/>
      <c r="X6" s="266"/>
      <c r="Y6" s="255"/>
      <c r="Z6" s="277"/>
      <c r="AA6" s="260"/>
      <c r="AB6" s="253"/>
      <c r="AC6" s="255"/>
      <c r="AD6" s="255"/>
      <c r="AE6" s="255"/>
      <c r="AF6" s="260"/>
      <c r="AG6" s="253"/>
      <c r="AH6" s="255"/>
      <c r="AI6" s="255"/>
      <c r="AJ6" s="255"/>
      <c r="AK6" s="260"/>
      <c r="AL6" s="258"/>
      <c r="AM6" s="271"/>
    </row>
    <row r="7" spans="1:39" ht="21.75" customHeight="1">
      <c r="A7" s="69"/>
      <c r="B7" s="21">
        <v>2</v>
      </c>
      <c r="C7" s="114">
        <v>2</v>
      </c>
      <c r="D7" s="115" t="s">
        <v>27</v>
      </c>
      <c r="E7" s="116" t="s">
        <v>28</v>
      </c>
      <c r="F7" s="117" t="s">
        <v>14</v>
      </c>
      <c r="G7" s="118" t="s">
        <v>29</v>
      </c>
      <c r="H7" s="118">
        <v>1950</v>
      </c>
      <c r="I7" s="119" t="s">
        <v>121</v>
      </c>
      <c r="J7" s="120" t="s">
        <v>128</v>
      </c>
      <c r="K7" s="120"/>
      <c r="L7" s="121"/>
      <c r="M7" s="8">
        <f>'[3]KMU9'!D2</f>
        <v>0.35620932870370375</v>
      </c>
      <c r="N7" s="8">
        <f>'[3]KMU9'!H2</f>
        <v>0.3563856712962963</v>
      </c>
      <c r="O7" s="14">
        <f aca="true" t="shared" si="0" ref="O7:O36">N7-M7</f>
        <v>0.0001763425925925266</v>
      </c>
      <c r="P7" s="9">
        <f aca="true" t="shared" si="1" ref="P7:P36">ABS(O7-(TIMEVALUE("00:00:15")))</f>
        <v>2.731481481415486E-06</v>
      </c>
      <c r="Q7" s="122">
        <f aca="true" t="shared" si="2" ref="Q7:Q36">P7*8640000</f>
        <v>23.599999999429798</v>
      </c>
      <c r="R7" s="8">
        <f>'[3]KMU10'!D2</f>
        <v>0.35650193287037035</v>
      </c>
      <c r="S7" s="8">
        <f>'[3]KMU10'!H2</f>
        <v>0.35667769675925926</v>
      </c>
      <c r="T7" s="14">
        <f aca="true" t="shared" si="3" ref="T7:T36">S7-R7</f>
        <v>0.00017576388888890238</v>
      </c>
      <c r="U7" s="9">
        <f aca="true" t="shared" si="4" ref="U7:U36">ABS(T7-(TIMEVALUE("00:00:15")))</f>
        <v>2.1527777777912576E-06</v>
      </c>
      <c r="V7" s="10">
        <f aca="true" t="shared" si="5" ref="V7:V36">U7*8640000</f>
        <v>18.600000000116466</v>
      </c>
      <c r="W7" s="8">
        <f>'[3]pravidelnost'!D1</f>
        <v>0.5190530439814814</v>
      </c>
      <c r="X7" s="8">
        <f>'[3]pravidelnost'!I1</f>
        <v>0.5311396296296296</v>
      </c>
      <c r="Y7" s="123">
        <f aca="true" t="shared" si="6" ref="Y7:Y36">X7-W7</f>
        <v>0.01208658564814813</v>
      </c>
      <c r="Z7" s="124">
        <f aca="true" t="shared" si="7" ref="Z7:Z36">ABS(Y7-(TIMEVALUE("00:17:24")))</f>
        <v>3.2523148147962228E-06</v>
      </c>
      <c r="AA7" s="10">
        <f>(Z7*86400)*100</f>
        <v>28.099999999839365</v>
      </c>
      <c r="AB7" s="8">
        <f>'[3]KMU11'!D2</f>
        <v>0.5358628125</v>
      </c>
      <c r="AC7" s="8">
        <f>'[3]KMU11'!H2</f>
        <v>0.5360375462962963</v>
      </c>
      <c r="AD7" s="14">
        <f aca="true" t="shared" si="8" ref="AD7:AD36">AC7-AB7</f>
        <v>0.00017473379629628916</v>
      </c>
      <c r="AE7" s="9">
        <f aca="true" t="shared" si="9" ref="AE7:AE36">ABS(AD7-(TIMEVALUE("00:00:15")))</f>
        <v>1.122685185178039E-06</v>
      </c>
      <c r="AF7" s="122">
        <f>AE7*8640000</f>
        <v>9.699999999938257</v>
      </c>
      <c r="AG7" s="8">
        <f>'[3]KMU12'!D2</f>
        <v>0.5361497337962963</v>
      </c>
      <c r="AH7" s="8">
        <f>'[3]KMU12'!H2</f>
        <v>0.5363187152777777</v>
      </c>
      <c r="AI7" s="14">
        <f aca="true" t="shared" si="10" ref="AI7:AI36">AH7-AG7</f>
        <v>0.0001689814814814783</v>
      </c>
      <c r="AJ7" s="9">
        <f aca="true" t="shared" si="11" ref="AJ7:AJ36">ABS(AI7-(TIMEVALUE("00:00:15")))</f>
        <v>4.629629629632827E-06</v>
      </c>
      <c r="AK7" s="122">
        <f>AJ7*8640000</f>
        <v>40.000000000027626</v>
      </c>
      <c r="AL7" s="122">
        <v>0</v>
      </c>
      <c r="AM7" s="200">
        <f aca="true" t="shared" si="12" ref="AM7:AM36">Q7+V7+AA7+AF7+AK7+AL7</f>
        <v>119.99999999935152</v>
      </c>
    </row>
    <row r="8" spans="1:39" ht="21.75" customHeight="1">
      <c r="A8" s="69"/>
      <c r="B8" s="21">
        <v>16</v>
      </c>
      <c r="C8" s="114">
        <v>5</v>
      </c>
      <c r="D8" s="115" t="s">
        <v>30</v>
      </c>
      <c r="E8" s="116" t="s">
        <v>31</v>
      </c>
      <c r="F8" s="117" t="s">
        <v>14</v>
      </c>
      <c r="G8" s="118" t="s">
        <v>137</v>
      </c>
      <c r="H8" s="118">
        <v>1962</v>
      </c>
      <c r="I8" s="119" t="s">
        <v>121</v>
      </c>
      <c r="J8" s="120" t="s">
        <v>128</v>
      </c>
      <c r="K8" s="120" t="s">
        <v>128</v>
      </c>
      <c r="L8" s="121" t="s">
        <v>128</v>
      </c>
      <c r="M8" s="8">
        <f>'[3]KMU9'!D3</f>
        <v>0.3565980092592593</v>
      </c>
      <c r="N8" s="8">
        <f>'[3]KMU9'!H3</f>
        <v>0.3567926157407408</v>
      </c>
      <c r="O8" s="14">
        <f t="shared" si="0"/>
        <v>0.0001946064814815074</v>
      </c>
      <c r="P8" s="9">
        <f t="shared" si="1"/>
        <v>2.099537037039627E-05</v>
      </c>
      <c r="Q8" s="122">
        <f t="shared" si="2"/>
        <v>181.40000000022377</v>
      </c>
      <c r="R8" s="8">
        <f>'[3]KMU10'!D3</f>
        <v>0.3569998032407407</v>
      </c>
      <c r="S8" s="8">
        <f>'[3]KMU10'!H3</f>
        <v>0.35718212962962964</v>
      </c>
      <c r="T8" s="14">
        <f t="shared" si="3"/>
        <v>0.0001823263888889315</v>
      </c>
      <c r="U8" s="9">
        <f t="shared" si="4"/>
        <v>8.715277777820372E-06</v>
      </c>
      <c r="V8" s="10">
        <f t="shared" si="5"/>
        <v>75.30000000036802</v>
      </c>
      <c r="W8" s="8">
        <f>'[3]pravidelnost'!D2</f>
        <v>0.5222944675925926</v>
      </c>
      <c r="X8" s="8">
        <f>'[3]pravidelnost'!I2</f>
        <v>0.5343849768518518</v>
      </c>
      <c r="Y8" s="123">
        <f t="shared" si="6"/>
        <v>0.012090509259259252</v>
      </c>
      <c r="Z8" s="124">
        <f t="shared" si="7"/>
        <v>7.1759259259191605E-06</v>
      </c>
      <c r="AA8" s="10">
        <f>(Z8*86400)*100</f>
        <v>61.999999999941544</v>
      </c>
      <c r="AB8" s="8">
        <f>'[3]KMU11'!D3</f>
        <v>0.5378728356481481</v>
      </c>
      <c r="AC8" s="8">
        <f>'[3]KMU11'!H3</f>
        <v>0.538061400462963</v>
      </c>
      <c r="AD8" s="14">
        <f t="shared" si="8"/>
        <v>0.0001885648148148844</v>
      </c>
      <c r="AE8" s="9">
        <f t="shared" si="9"/>
        <v>1.495370370377329E-05</v>
      </c>
      <c r="AF8" s="122">
        <f>AE8*8640000</f>
        <v>129.20000000060122</v>
      </c>
      <c r="AG8" s="8">
        <f>'[3]KMU12'!D3</f>
        <v>0.5381786689814815</v>
      </c>
      <c r="AH8" s="8">
        <f>'[3]KMU12'!H3</f>
        <v>0.5383646064814814</v>
      </c>
      <c r="AI8" s="14">
        <f t="shared" si="10"/>
        <v>0.00018593749999995524</v>
      </c>
      <c r="AJ8" s="9">
        <f t="shared" si="11"/>
        <v>1.2326388888844118E-05</v>
      </c>
      <c r="AK8" s="122">
        <f>AJ8*8640000</f>
        <v>106.49999999961318</v>
      </c>
      <c r="AL8" s="122">
        <v>0</v>
      </c>
      <c r="AM8" s="200">
        <f t="shared" si="12"/>
        <v>554.4000000007477</v>
      </c>
    </row>
    <row r="9" spans="1:39" ht="21.75" customHeight="1">
      <c r="A9" s="69"/>
      <c r="B9" s="21">
        <v>15</v>
      </c>
      <c r="C9" s="114">
        <v>7</v>
      </c>
      <c r="D9" s="115" t="s">
        <v>32</v>
      </c>
      <c r="E9" s="116" t="s">
        <v>33</v>
      </c>
      <c r="F9" s="117" t="s">
        <v>14</v>
      </c>
      <c r="G9" s="118" t="s">
        <v>87</v>
      </c>
      <c r="H9" s="118">
        <v>1972</v>
      </c>
      <c r="I9" s="119" t="s">
        <v>121</v>
      </c>
      <c r="J9" s="120" t="s">
        <v>128</v>
      </c>
      <c r="K9" s="120" t="s">
        <v>128</v>
      </c>
      <c r="L9" s="121" t="s">
        <v>128</v>
      </c>
      <c r="M9" s="8">
        <f>'[3]KMU9'!D4</f>
        <v>0.3574011458333333</v>
      </c>
      <c r="N9" s="8">
        <f>'[3]KMU9'!H4</f>
        <v>0.3575872916666667</v>
      </c>
      <c r="O9" s="14">
        <f t="shared" si="0"/>
        <v>0.0001861458333333732</v>
      </c>
      <c r="P9" s="9">
        <f t="shared" si="1"/>
        <v>1.2534722222262083E-05</v>
      </c>
      <c r="Q9" s="122">
        <f t="shared" si="2"/>
        <v>108.3000000003444</v>
      </c>
      <c r="R9" s="8">
        <f>'[3]KMU10'!D4</f>
        <v>0.3577940972222222</v>
      </c>
      <c r="S9" s="8">
        <f>'[3]KMU10'!H4</f>
        <v>0.3579821643518519</v>
      </c>
      <c r="T9" s="14">
        <f t="shared" si="3"/>
        <v>0.00018806712962965433</v>
      </c>
      <c r="U9" s="9">
        <f t="shared" si="4"/>
        <v>1.445601851854321E-05</v>
      </c>
      <c r="V9" s="10">
        <f t="shared" si="5"/>
        <v>124.90000000021334</v>
      </c>
      <c r="W9" s="8">
        <f>'[3]pravidelnost'!D3</f>
        <v>0.5175464236111111</v>
      </c>
      <c r="X9" s="8">
        <f>'[3]pravidelnost'!I3</f>
        <v>0.5296497106481481</v>
      </c>
      <c r="Y9" s="123">
        <f t="shared" si="6"/>
        <v>0.012103287037037003</v>
      </c>
      <c r="Z9" s="124">
        <f t="shared" si="7"/>
        <v>1.9953703703669626E-05</v>
      </c>
      <c r="AA9" s="10">
        <f>(Z9*86400)*100</f>
        <v>172.39999999970556</v>
      </c>
      <c r="AB9" s="8">
        <f>'[3]KMU11'!D4</f>
        <v>0.5317201388888889</v>
      </c>
      <c r="AC9" s="8">
        <f>'[3]KMU11'!H4</f>
        <v>0.5319030787037037</v>
      </c>
      <c r="AD9" s="14">
        <f t="shared" si="8"/>
        <v>0.0001829398148147643</v>
      </c>
      <c r="AE9" s="9">
        <f t="shared" si="9"/>
        <v>9.328703703653172E-06</v>
      </c>
      <c r="AF9" s="122">
        <f>AE9*8640000</f>
        <v>80.59999999956341</v>
      </c>
      <c r="AG9" s="8">
        <f>'[3]KMU12'!D4</f>
        <v>0.5324940162037037</v>
      </c>
      <c r="AH9" s="8">
        <f>'[3]KMU12'!H4</f>
        <v>0.5326742824074074</v>
      </c>
      <c r="AI9" s="14">
        <f t="shared" si="10"/>
        <v>0.00018026620370370505</v>
      </c>
      <c r="AJ9" s="9">
        <f t="shared" si="11"/>
        <v>6.655092592593935E-06</v>
      </c>
      <c r="AK9" s="122">
        <f>AJ9*8640000</f>
        <v>57.500000000011596</v>
      </c>
      <c r="AL9" s="122">
        <v>0</v>
      </c>
      <c r="AM9" s="200">
        <f t="shared" si="12"/>
        <v>543.6999999998384</v>
      </c>
    </row>
    <row r="10" spans="1:39" ht="21.75" customHeight="1">
      <c r="A10" s="69"/>
      <c r="B10" s="21">
        <v>21</v>
      </c>
      <c r="C10" s="114">
        <v>8</v>
      </c>
      <c r="D10" s="115" t="s">
        <v>34</v>
      </c>
      <c r="E10" s="116" t="s">
        <v>35</v>
      </c>
      <c r="F10" s="117" t="s">
        <v>14</v>
      </c>
      <c r="G10" s="118" t="s">
        <v>88</v>
      </c>
      <c r="H10" s="125">
        <v>1958</v>
      </c>
      <c r="I10" s="119" t="s">
        <v>121</v>
      </c>
      <c r="J10" s="120" t="s">
        <v>129</v>
      </c>
      <c r="K10" s="120"/>
      <c r="L10" s="121"/>
      <c r="M10" s="8">
        <f>'[3]KMU9'!D5</f>
        <v>0.37420912037037035</v>
      </c>
      <c r="N10" s="8">
        <f>'[3]KMU9'!H5</f>
        <v>0.3743912268518519</v>
      </c>
      <c r="O10" s="14">
        <f t="shared" si="0"/>
        <v>0.00018210648148153652</v>
      </c>
      <c r="P10" s="9">
        <f t="shared" si="1"/>
        <v>8.495370370425402E-06</v>
      </c>
      <c r="Q10" s="122">
        <f t="shared" si="2"/>
        <v>73.40000000047547</v>
      </c>
      <c r="R10" s="8">
        <f>'[3]KMU10'!D5</f>
        <v>0.3744859837962963</v>
      </c>
      <c r="S10" s="8">
        <f>'[3]KMU10'!H5</f>
        <v>0.3746683912037037</v>
      </c>
      <c r="T10" s="14">
        <f t="shared" si="3"/>
        <v>0.00018240740740743666</v>
      </c>
      <c r="U10" s="9">
        <f t="shared" si="4"/>
        <v>8.796296296325544E-06</v>
      </c>
      <c r="V10" s="10">
        <f t="shared" si="5"/>
        <v>76.0000000002527</v>
      </c>
      <c r="W10" s="8">
        <f>'[3]pravidelnost'!D4</f>
        <v>0.5754691782407407</v>
      </c>
      <c r="X10" s="8">
        <f>'[3]pravidelnost'!I4</f>
        <v>0.5877264699074074</v>
      </c>
      <c r="Y10" s="123">
        <f t="shared" si="6"/>
        <v>0.01225729166666667</v>
      </c>
      <c r="Z10" s="124">
        <f t="shared" si="7"/>
        <v>0.00017395833333333673</v>
      </c>
      <c r="AA10" s="10">
        <f>(Z10*86400)*100</f>
        <v>1503.0000000000293</v>
      </c>
      <c r="AB10" s="8">
        <f>'[3]KMU11'!D5</f>
        <v>0.5911049537037038</v>
      </c>
      <c r="AC10" s="8">
        <f>'[3]KMU11'!H5</f>
        <v>0.5912859606481481</v>
      </c>
      <c r="AD10" s="14">
        <f t="shared" si="8"/>
        <v>0.00018100694444433962</v>
      </c>
      <c r="AE10" s="9">
        <f t="shared" si="9"/>
        <v>7.395833333228506E-06</v>
      </c>
      <c r="AF10" s="122">
        <f>AE10*8640000</f>
        <v>63.89999999909429</v>
      </c>
      <c r="AG10" s="8">
        <f>'[3]KMU12'!D5</f>
        <v>0.591402349537037</v>
      </c>
      <c r="AH10" s="8">
        <f>'[3]KMU12'!H5</f>
        <v>0.5916172222222222</v>
      </c>
      <c r="AI10" s="14">
        <f t="shared" si="10"/>
        <v>0.00021487268518527447</v>
      </c>
      <c r="AJ10" s="9">
        <f t="shared" si="11"/>
        <v>4.126157407416335E-05</v>
      </c>
      <c r="AK10" s="122">
        <f>AJ10*8640000</f>
        <v>356.50000000077137</v>
      </c>
      <c r="AL10" s="122">
        <v>0</v>
      </c>
      <c r="AM10" s="200">
        <f t="shared" si="12"/>
        <v>2072.800000000623</v>
      </c>
    </row>
    <row r="11" spans="1:39" ht="21.75" customHeight="1">
      <c r="A11" s="69"/>
      <c r="B11" s="21">
        <v>26</v>
      </c>
      <c r="C11" s="114">
        <v>9</v>
      </c>
      <c r="D11" s="115" t="s">
        <v>36</v>
      </c>
      <c r="E11" s="116" t="s">
        <v>37</v>
      </c>
      <c r="F11" s="117" t="s">
        <v>14</v>
      </c>
      <c r="G11" s="118" t="s">
        <v>89</v>
      </c>
      <c r="H11" s="118">
        <v>1959</v>
      </c>
      <c r="I11" s="119" t="s">
        <v>121</v>
      </c>
      <c r="J11" s="120" t="s">
        <v>128</v>
      </c>
      <c r="K11" s="120" t="s">
        <v>128</v>
      </c>
      <c r="L11" s="121" t="s">
        <v>128</v>
      </c>
      <c r="M11" s="8">
        <f>'[3]KMU9'!D6</f>
        <v>0.36730299768518515</v>
      </c>
      <c r="N11" s="8">
        <f>'[3]KMU9'!H6</f>
        <v>0.3674787152777778</v>
      </c>
      <c r="O11" s="14">
        <f t="shared" si="0"/>
        <v>0.0001757175925926613</v>
      </c>
      <c r="P11" s="9">
        <f t="shared" si="1"/>
        <v>2.106481481550169E-06</v>
      </c>
      <c r="Q11" s="122">
        <f t="shared" si="2"/>
        <v>18.200000000593462</v>
      </c>
      <c r="R11" s="8">
        <f>'[3]KMU10'!D6</f>
        <v>0.3676377430555555</v>
      </c>
      <c r="S11" s="8">
        <f>'[3]KMU10'!H6</f>
        <v>0.3678197222222222</v>
      </c>
      <c r="T11" s="14">
        <f t="shared" si="3"/>
        <v>0.00018197916666667924</v>
      </c>
      <c r="U11" s="9">
        <f t="shared" si="4"/>
        <v>8.36805555556812E-06</v>
      </c>
      <c r="V11" s="10">
        <f t="shared" si="5"/>
        <v>72.30000000010855</v>
      </c>
      <c r="W11" s="8">
        <f>'[3]pravidelnost'!D5</f>
        <v>0</v>
      </c>
      <c r="X11" s="8">
        <f>'[3]pravidelnost'!I5</f>
        <v>0</v>
      </c>
      <c r="Y11" s="123">
        <f t="shared" si="6"/>
        <v>0</v>
      </c>
      <c r="Z11" s="124">
        <f t="shared" si="7"/>
        <v>0.012083333333333333</v>
      </c>
      <c r="AA11" s="10">
        <v>56105</v>
      </c>
      <c r="AB11" s="8">
        <f>'[3]KMU11'!D6</f>
        <v>0</v>
      </c>
      <c r="AC11" s="8">
        <f>'[3]KMU11'!H6</f>
        <v>0</v>
      </c>
      <c r="AD11" s="14">
        <f t="shared" si="8"/>
        <v>0</v>
      </c>
      <c r="AE11" s="9">
        <f t="shared" si="9"/>
        <v>0.00017361111111111112</v>
      </c>
      <c r="AF11" s="122">
        <v>327</v>
      </c>
      <c r="AG11" s="8">
        <f>'[3]KMU12'!D6</f>
        <v>0</v>
      </c>
      <c r="AH11" s="8">
        <f>'[3]KMU12'!H6</f>
        <v>0</v>
      </c>
      <c r="AI11" s="14">
        <f t="shared" si="10"/>
        <v>0</v>
      </c>
      <c r="AJ11" s="9">
        <f t="shared" si="11"/>
        <v>0.00017361111111111112</v>
      </c>
      <c r="AK11" s="122">
        <v>402</v>
      </c>
      <c r="AL11" s="122">
        <v>0</v>
      </c>
      <c r="AM11" s="200">
        <f t="shared" si="12"/>
        <v>56924.5000000007</v>
      </c>
    </row>
    <row r="12" spans="1:39" ht="21.75" customHeight="1">
      <c r="A12" s="69"/>
      <c r="B12" s="21">
        <v>8</v>
      </c>
      <c r="C12" s="114">
        <v>11</v>
      </c>
      <c r="D12" s="126" t="s">
        <v>38</v>
      </c>
      <c r="E12" s="127"/>
      <c r="F12" s="117" t="s">
        <v>14</v>
      </c>
      <c r="G12" s="117" t="s">
        <v>90</v>
      </c>
      <c r="H12" s="117">
        <v>1960</v>
      </c>
      <c r="I12" s="119" t="s">
        <v>121</v>
      </c>
      <c r="J12" s="120" t="s">
        <v>128</v>
      </c>
      <c r="K12" s="120" t="s">
        <v>128</v>
      </c>
      <c r="L12" s="121" t="s">
        <v>128</v>
      </c>
      <c r="M12" s="8">
        <f>'[3]KMU9'!D7</f>
        <v>0.35863934027777783</v>
      </c>
      <c r="N12" s="8">
        <f>'[3]KMU9'!H7</f>
        <v>0.3588024189814815</v>
      </c>
      <c r="O12" s="14">
        <f t="shared" si="0"/>
        <v>0.0001630787037036896</v>
      </c>
      <c r="P12" s="9">
        <f t="shared" si="1"/>
        <v>1.053240740742152E-05</v>
      </c>
      <c r="Q12" s="122">
        <f t="shared" si="2"/>
        <v>91.00000000012193</v>
      </c>
      <c r="R12" s="8">
        <f>'[3]KMU10'!D7</f>
        <v>0.3589112962962963</v>
      </c>
      <c r="S12" s="8">
        <f>'[3]KMU10'!H7</f>
        <v>0.35909221064814817</v>
      </c>
      <c r="T12" s="14">
        <f t="shared" si="3"/>
        <v>0.00018091435185185745</v>
      </c>
      <c r="U12" s="9">
        <f t="shared" si="4"/>
        <v>7.303240740746329E-06</v>
      </c>
      <c r="V12" s="10">
        <f t="shared" si="5"/>
        <v>63.10000000004828</v>
      </c>
      <c r="W12" s="8">
        <f>'[3]pravidelnost'!D6</f>
        <v>0.5217970601851852</v>
      </c>
      <c r="X12" s="8">
        <f>'[3]pravidelnost'!I6</f>
        <v>0.5338657060185185</v>
      </c>
      <c r="Y12" s="123">
        <f t="shared" si="6"/>
        <v>0.012068645833333225</v>
      </c>
      <c r="Z12" s="124">
        <f t="shared" si="7"/>
        <v>1.4687500000108364E-05</v>
      </c>
      <c r="AA12" s="10">
        <f aca="true" t="shared" si="13" ref="AA12:AA28">(Z12*86400)*100</f>
        <v>126.90000000093626</v>
      </c>
      <c r="AB12" s="8">
        <f>'[3]KMU11'!D7</f>
        <v>0.5374686689814815</v>
      </c>
      <c r="AC12" s="8">
        <f>'[3]KMU11'!H7</f>
        <v>0.5376469907407407</v>
      </c>
      <c r="AD12" s="14">
        <f t="shared" si="8"/>
        <v>0.00017832175925924787</v>
      </c>
      <c r="AE12" s="9">
        <f t="shared" si="9"/>
        <v>4.710648148136752E-06</v>
      </c>
      <c r="AF12" s="122">
        <f aca="true" t="shared" si="14" ref="AF12:AF28">AE12*8640000</f>
        <v>40.699999999901536</v>
      </c>
      <c r="AG12" s="8">
        <f>'[3]KMU12'!D7</f>
        <v>0.5377604282407408</v>
      </c>
      <c r="AH12" s="8">
        <f>'[3]KMU12'!H7</f>
        <v>0.5379393055555556</v>
      </c>
      <c r="AI12" s="14">
        <f t="shared" si="10"/>
        <v>0.00017887731481480706</v>
      </c>
      <c r="AJ12" s="9">
        <f t="shared" si="11"/>
        <v>5.266203703695947E-06</v>
      </c>
      <c r="AK12" s="122">
        <f aca="true" t="shared" si="15" ref="AK12:AK28">AJ12*8640000</f>
        <v>45.49999999993298</v>
      </c>
      <c r="AL12" s="122">
        <v>0</v>
      </c>
      <c r="AM12" s="200">
        <f t="shared" si="12"/>
        <v>367.200000000941</v>
      </c>
    </row>
    <row r="13" spans="1:39" ht="21.75" customHeight="1">
      <c r="A13" s="69"/>
      <c r="B13" s="21">
        <v>5</v>
      </c>
      <c r="C13" s="114">
        <v>12</v>
      </c>
      <c r="D13" s="115" t="s">
        <v>39</v>
      </c>
      <c r="E13" s="116" t="s">
        <v>40</v>
      </c>
      <c r="F13" s="117" t="s">
        <v>14</v>
      </c>
      <c r="G13" s="118" t="s">
        <v>91</v>
      </c>
      <c r="H13" s="118">
        <v>1972</v>
      </c>
      <c r="I13" s="119" t="s">
        <v>121</v>
      </c>
      <c r="J13" s="120" t="s">
        <v>128</v>
      </c>
      <c r="K13" s="120" t="s">
        <v>128</v>
      </c>
      <c r="L13" s="121" t="s">
        <v>128</v>
      </c>
      <c r="M13" s="8">
        <f>'[3]KMU9'!D8</f>
        <v>0.36426285879629633</v>
      </c>
      <c r="N13" s="8">
        <f>'[3]KMU9'!H8</f>
        <v>0.36443876157407407</v>
      </c>
      <c r="O13" s="14">
        <f t="shared" si="0"/>
        <v>0.00017590277777773666</v>
      </c>
      <c r="P13" s="9">
        <f t="shared" si="1"/>
        <v>2.2916666666255453E-06</v>
      </c>
      <c r="Q13" s="122">
        <f t="shared" si="2"/>
        <v>19.79999999964471</v>
      </c>
      <c r="R13" s="8">
        <f>'[3]KMU10'!D8</f>
        <v>0.36456537037037035</v>
      </c>
      <c r="S13" s="8">
        <f>'[3]KMU10'!H8</f>
        <v>0.3647359837962963</v>
      </c>
      <c r="T13" s="14">
        <f t="shared" si="3"/>
        <v>0.0001706134259259473</v>
      </c>
      <c r="U13" s="9">
        <f t="shared" si="4"/>
        <v>2.9976851851638137E-06</v>
      </c>
      <c r="V13" s="10">
        <f t="shared" si="5"/>
        <v>25.89999999981535</v>
      </c>
      <c r="W13" s="8">
        <f>'[3]pravidelnost'!D7</f>
        <v>0.5391586805555556</v>
      </c>
      <c r="X13" s="8">
        <f>'[3]pravidelnost'!I7</f>
        <v>0.5512462152777777</v>
      </c>
      <c r="Y13" s="123">
        <f t="shared" si="6"/>
        <v>0.012087534722222126</v>
      </c>
      <c r="Z13" s="124">
        <f t="shared" si="7"/>
        <v>4.201388888793248E-06</v>
      </c>
      <c r="AA13" s="10">
        <f t="shared" si="13"/>
        <v>36.29999999917366</v>
      </c>
      <c r="AB13" s="8">
        <f>'[3]KMU11'!D8</f>
        <v>0.5541975925925926</v>
      </c>
      <c r="AC13" s="8">
        <f>'[3]KMU11'!H8</f>
        <v>0.5543800578703704</v>
      </c>
      <c r="AD13" s="14">
        <f t="shared" si="8"/>
        <v>0.00018246527777776578</v>
      </c>
      <c r="AE13" s="9">
        <f t="shared" si="9"/>
        <v>8.85416666665466E-06</v>
      </c>
      <c r="AF13" s="122">
        <f t="shared" si="14"/>
        <v>76.49999999989626</v>
      </c>
      <c r="AG13" s="8">
        <f>'[3]KMU12'!D8</f>
        <v>0.5545274884259259</v>
      </c>
      <c r="AH13" s="8">
        <f>'[3]KMU12'!H8</f>
        <v>0.554696574074074</v>
      </c>
      <c r="AI13" s="14">
        <f t="shared" si="10"/>
        <v>0.000169085648148104</v>
      </c>
      <c r="AJ13" s="9">
        <f t="shared" si="11"/>
        <v>4.525462963007111E-06</v>
      </c>
      <c r="AK13" s="122">
        <f t="shared" si="15"/>
        <v>39.10000000038144</v>
      </c>
      <c r="AL13" s="122">
        <v>0</v>
      </c>
      <c r="AM13" s="200">
        <f t="shared" si="12"/>
        <v>197.59999999891141</v>
      </c>
    </row>
    <row r="14" spans="1:39" ht="21.75" customHeight="1">
      <c r="A14" s="69"/>
      <c r="B14" s="21">
        <v>1</v>
      </c>
      <c r="C14" s="114">
        <v>14</v>
      </c>
      <c r="D14" s="116" t="s">
        <v>41</v>
      </c>
      <c r="E14" s="116" t="s">
        <v>42</v>
      </c>
      <c r="F14" s="117" t="s">
        <v>14</v>
      </c>
      <c r="G14" s="118" t="s">
        <v>92</v>
      </c>
      <c r="H14" s="118">
        <v>1958</v>
      </c>
      <c r="I14" s="119" t="s">
        <v>121</v>
      </c>
      <c r="J14" s="120" t="s">
        <v>128</v>
      </c>
      <c r="K14" s="120" t="s">
        <v>128</v>
      </c>
      <c r="L14" s="121" t="s">
        <v>128</v>
      </c>
      <c r="M14" s="8">
        <f>'[3]KMU9'!D9</f>
        <v>0.35787105324074076</v>
      </c>
      <c r="N14" s="8">
        <f>'[3]KMU9'!H9</f>
        <v>0.3580420949074074</v>
      </c>
      <c r="O14" s="14">
        <f t="shared" si="0"/>
        <v>0.00017104166666664922</v>
      </c>
      <c r="P14" s="9">
        <f t="shared" si="1"/>
        <v>2.569444444461901E-06</v>
      </c>
      <c r="Q14" s="122">
        <f t="shared" si="2"/>
        <v>22.200000000150823</v>
      </c>
      <c r="R14" s="8">
        <f>'[3]KMU10'!D9</f>
        <v>0.35817233796296294</v>
      </c>
      <c r="S14" s="8">
        <f>'[3]KMU10'!H9</f>
        <v>0.3583424537037037</v>
      </c>
      <c r="T14" s="14">
        <f t="shared" si="3"/>
        <v>0.00017011574074077274</v>
      </c>
      <c r="U14" s="9">
        <f t="shared" si="4"/>
        <v>3.4953703703383815E-06</v>
      </c>
      <c r="V14" s="10">
        <f t="shared" si="5"/>
        <v>30.199999999723616</v>
      </c>
      <c r="W14" s="8">
        <f>'[3]pravidelnost'!D8</f>
        <v>0.5193230671296296</v>
      </c>
      <c r="X14" s="8">
        <f>'[3]pravidelnost'!I8</f>
        <v>0.5314069097222223</v>
      </c>
      <c r="Y14" s="123">
        <f t="shared" si="6"/>
        <v>0.012083842592592653</v>
      </c>
      <c r="Z14" s="124">
        <f t="shared" si="7"/>
        <v>5.092592593198414E-07</v>
      </c>
      <c r="AA14" s="10">
        <f t="shared" si="13"/>
        <v>4.40000000052343</v>
      </c>
      <c r="AB14" s="8">
        <f>'[3]KMU11'!D9</f>
        <v>0.5350816550925926</v>
      </c>
      <c r="AC14" s="8">
        <f>'[3]KMU11'!H9</f>
        <v>0.5352570949074075</v>
      </c>
      <c r="AD14" s="14">
        <f t="shared" si="8"/>
        <v>0.00017543981481482618</v>
      </c>
      <c r="AE14" s="9">
        <f t="shared" si="9"/>
        <v>1.8287037037150605E-06</v>
      </c>
      <c r="AF14" s="122">
        <f t="shared" si="14"/>
        <v>15.800000000098123</v>
      </c>
      <c r="AG14" s="8">
        <f>'[3]KMU12'!D9</f>
        <v>0.5353812152777778</v>
      </c>
      <c r="AH14" s="8">
        <f>'[3]KMU12'!H9</f>
        <v>0.5355566550925926</v>
      </c>
      <c r="AI14" s="14">
        <f t="shared" si="10"/>
        <v>0.00017543981481482618</v>
      </c>
      <c r="AJ14" s="9">
        <f t="shared" si="11"/>
        <v>1.8287037037150605E-06</v>
      </c>
      <c r="AK14" s="122">
        <f t="shared" si="15"/>
        <v>15.800000000098123</v>
      </c>
      <c r="AL14" s="122">
        <v>0</v>
      </c>
      <c r="AM14" s="200">
        <f t="shared" si="12"/>
        <v>88.4000000005941</v>
      </c>
    </row>
    <row r="15" spans="1:39" ht="21.75" customHeight="1">
      <c r="A15" s="69"/>
      <c r="B15" s="21">
        <v>10</v>
      </c>
      <c r="C15" s="114">
        <v>17</v>
      </c>
      <c r="D15" s="115" t="s">
        <v>43</v>
      </c>
      <c r="E15" s="116" t="s">
        <v>44</v>
      </c>
      <c r="F15" s="117" t="s">
        <v>13</v>
      </c>
      <c r="G15" s="117" t="s">
        <v>93</v>
      </c>
      <c r="H15" s="125">
        <v>1970</v>
      </c>
      <c r="I15" s="119" t="s">
        <v>121</v>
      </c>
      <c r="J15" s="120" t="s">
        <v>128</v>
      </c>
      <c r="K15" s="120" t="s">
        <v>128</v>
      </c>
      <c r="L15" s="121" t="s">
        <v>128</v>
      </c>
      <c r="M15" s="8">
        <f>'[3]KMU9'!D10</f>
        <v>0.3600578587962963</v>
      </c>
      <c r="N15" s="8">
        <f>'[3]KMU9'!H10</f>
        <v>0.3602399537037037</v>
      </c>
      <c r="O15" s="14">
        <f t="shared" si="0"/>
        <v>0.00018209490740739298</v>
      </c>
      <c r="P15" s="9">
        <f t="shared" si="1"/>
        <v>8.483796296281863E-06</v>
      </c>
      <c r="Q15" s="122">
        <f t="shared" si="2"/>
        <v>73.2999999998753</v>
      </c>
      <c r="R15" s="8">
        <f>'[3]KMU10'!D10</f>
        <v>0.36037591435185184</v>
      </c>
      <c r="S15" s="8">
        <f>'[3]KMU10'!H10</f>
        <v>0.36055466435185185</v>
      </c>
      <c r="T15" s="14">
        <f t="shared" si="3"/>
        <v>0.0001787500000000053</v>
      </c>
      <c r="U15" s="9">
        <f t="shared" si="4"/>
        <v>5.138888888894176E-06</v>
      </c>
      <c r="V15" s="10">
        <f t="shared" si="5"/>
        <v>44.40000000004568</v>
      </c>
      <c r="W15" s="8">
        <f>'[3]pravidelnost'!D9</f>
        <v>0.5387849537037037</v>
      </c>
      <c r="X15" s="8">
        <f>'[3]pravidelnost'!I9</f>
        <v>0.5508698263888889</v>
      </c>
      <c r="Y15" s="123">
        <f t="shared" si="6"/>
        <v>0.01208487268518521</v>
      </c>
      <c r="Z15" s="124">
        <f t="shared" si="7"/>
        <v>1.539351851877549E-06</v>
      </c>
      <c r="AA15" s="10">
        <f t="shared" si="13"/>
        <v>13.300000000222024</v>
      </c>
      <c r="AB15" s="8">
        <f>'[3]KMU11'!D10</f>
        <v>0.5550454976851852</v>
      </c>
      <c r="AC15" s="8">
        <f>'[3]KMU11'!H10</f>
        <v>0.5552319444444445</v>
      </c>
      <c r="AD15" s="14">
        <f t="shared" si="8"/>
        <v>0.00018644675925927334</v>
      </c>
      <c r="AE15" s="9">
        <f t="shared" si="9"/>
        <v>1.2835648148162225E-05</v>
      </c>
      <c r="AF15" s="122">
        <f t="shared" si="14"/>
        <v>110.90000000012162</v>
      </c>
      <c r="AG15" s="8">
        <f>'[3]KMU12'!D10</f>
        <v>0.5554018749999999</v>
      </c>
      <c r="AH15" s="8">
        <f>'[3]KMU12'!H10</f>
        <v>0.5555972569444444</v>
      </c>
      <c r="AI15" s="14">
        <f t="shared" si="10"/>
        <v>0.00019538194444446155</v>
      </c>
      <c r="AJ15" s="9">
        <f t="shared" si="11"/>
        <v>2.1770833333350435E-05</v>
      </c>
      <c r="AK15" s="122">
        <f t="shared" si="15"/>
        <v>188.10000000014776</v>
      </c>
      <c r="AL15" s="122">
        <v>0</v>
      </c>
      <c r="AM15" s="200">
        <f t="shared" si="12"/>
        <v>430.00000000041234</v>
      </c>
    </row>
    <row r="16" spans="1:39" ht="21.75" customHeight="1">
      <c r="A16" s="69"/>
      <c r="B16" s="21">
        <v>18</v>
      </c>
      <c r="C16" s="114">
        <v>18</v>
      </c>
      <c r="D16" s="115" t="s">
        <v>45</v>
      </c>
      <c r="E16" s="116" t="s">
        <v>46</v>
      </c>
      <c r="F16" s="117" t="s">
        <v>94</v>
      </c>
      <c r="G16" s="118" t="s">
        <v>95</v>
      </c>
      <c r="H16" s="118">
        <v>1972</v>
      </c>
      <c r="I16" s="119" t="s">
        <v>121</v>
      </c>
      <c r="J16" s="120" t="s">
        <v>128</v>
      </c>
      <c r="K16" s="120" t="s">
        <v>128</v>
      </c>
      <c r="L16" s="121" t="s">
        <v>128</v>
      </c>
      <c r="M16" s="8">
        <f>'[3]KMU9'!D11</f>
        <v>0.3594901851851852</v>
      </c>
      <c r="N16" s="8">
        <f>'[3]KMU9'!H11</f>
        <v>0.35967623842592594</v>
      </c>
      <c r="O16" s="14">
        <f t="shared" si="0"/>
        <v>0.0001860532407407245</v>
      </c>
      <c r="P16" s="9">
        <f t="shared" si="1"/>
        <v>1.2442129629613373E-05</v>
      </c>
      <c r="Q16" s="122">
        <f t="shared" si="2"/>
        <v>107.49999999985954</v>
      </c>
      <c r="R16" s="8">
        <f>'[3]KMU10'!D11</f>
        <v>0.3597636574074074</v>
      </c>
      <c r="S16" s="8">
        <f>'[3]KMU10'!H11</f>
        <v>0.3599433912037037</v>
      </c>
      <c r="T16" s="14">
        <f t="shared" si="3"/>
        <v>0.0001797337962963219</v>
      </c>
      <c r="U16" s="9">
        <f t="shared" si="4"/>
        <v>6.122685185210795E-06</v>
      </c>
      <c r="V16" s="10">
        <f t="shared" si="5"/>
        <v>52.90000000022127</v>
      </c>
      <c r="W16" s="8">
        <f>'[3]pravidelnost'!D10</f>
        <v>0.526172974537037</v>
      </c>
      <c r="X16" s="8">
        <f>'[3]pravidelnost'!I10</f>
        <v>0.5383829513888889</v>
      </c>
      <c r="Y16" s="123">
        <f t="shared" si="6"/>
        <v>0.012209976851851878</v>
      </c>
      <c r="Z16" s="124">
        <f t="shared" si="7"/>
        <v>0.000126643518518545</v>
      </c>
      <c r="AA16" s="10">
        <f t="shared" si="13"/>
        <v>1094.2000000002288</v>
      </c>
      <c r="AB16" s="8">
        <f>'[3]KMU11'!D11</f>
        <v>0.5415021296296296</v>
      </c>
      <c r="AC16" s="8">
        <f>'[3]KMU11'!H11</f>
        <v>0.5416834722222222</v>
      </c>
      <c r="AD16" s="14">
        <f t="shared" si="8"/>
        <v>0.00018134259259261487</v>
      </c>
      <c r="AE16" s="9">
        <f t="shared" si="9"/>
        <v>7.731481481503753E-06</v>
      </c>
      <c r="AF16" s="122">
        <f t="shared" si="14"/>
        <v>66.80000000019243</v>
      </c>
      <c r="AG16" s="8">
        <f>'[3]KMU12'!D11</f>
        <v>0.5417857407407407</v>
      </c>
      <c r="AH16" s="8">
        <f>'[3]KMU12'!H11</f>
        <v>0.5419678819444445</v>
      </c>
      <c r="AI16" s="14">
        <f t="shared" si="10"/>
        <v>0.0001821412037037451</v>
      </c>
      <c r="AJ16" s="9">
        <f t="shared" si="11"/>
        <v>8.530092592633974E-06</v>
      </c>
      <c r="AK16" s="122">
        <f t="shared" si="15"/>
        <v>73.70000000035753</v>
      </c>
      <c r="AL16" s="122">
        <v>0</v>
      </c>
      <c r="AM16" s="200">
        <f t="shared" si="12"/>
        <v>1395.1000000008596</v>
      </c>
    </row>
    <row r="17" spans="1:39" ht="21.75" customHeight="1">
      <c r="A17" s="69"/>
      <c r="B17" s="21">
        <v>24</v>
      </c>
      <c r="C17" s="114">
        <v>21</v>
      </c>
      <c r="D17" s="115" t="s">
        <v>54</v>
      </c>
      <c r="E17" s="116" t="s">
        <v>55</v>
      </c>
      <c r="F17" s="117" t="s">
        <v>13</v>
      </c>
      <c r="G17" s="118" t="s">
        <v>102</v>
      </c>
      <c r="H17" s="118">
        <v>1922</v>
      </c>
      <c r="I17" s="118" t="s">
        <v>16</v>
      </c>
      <c r="J17" s="120" t="s">
        <v>128</v>
      </c>
      <c r="K17" s="120" t="s">
        <v>128</v>
      </c>
      <c r="L17" s="121" t="s">
        <v>128</v>
      </c>
      <c r="M17" s="8">
        <f>'[3]KMU9'!D12</f>
        <v>0.3605466550925926</v>
      </c>
      <c r="N17" s="8">
        <f>'[3]KMU9'!H12</f>
        <v>0.36075975694444445</v>
      </c>
      <c r="O17" s="14">
        <f t="shared" si="0"/>
        <v>0.00021310185185186015</v>
      </c>
      <c r="P17" s="9">
        <f t="shared" si="1"/>
        <v>3.949074074074903E-05</v>
      </c>
      <c r="Q17" s="122">
        <f t="shared" si="2"/>
        <v>341.2000000000716</v>
      </c>
      <c r="R17" s="8">
        <f>'[3]KMU10'!D12</f>
        <v>0.36104577546296296</v>
      </c>
      <c r="S17" s="8">
        <f>'[3]KMU10'!H12</f>
        <v>0.36126417824074075</v>
      </c>
      <c r="T17" s="14">
        <f t="shared" si="3"/>
        <v>0.00021840277777779304</v>
      </c>
      <c r="U17" s="9">
        <f t="shared" si="4"/>
        <v>4.479166666668193E-05</v>
      </c>
      <c r="V17" s="10">
        <f t="shared" si="5"/>
        <v>387.0000000001318</v>
      </c>
      <c r="W17" s="8">
        <f>'[3]pravidelnost'!D11</f>
        <v>0.5692099189814815</v>
      </c>
      <c r="X17" s="8">
        <f>'[3]pravidelnost'!I11</f>
        <v>0.5765204398148148</v>
      </c>
      <c r="Y17" s="123">
        <f t="shared" si="6"/>
        <v>0.007310520833333278</v>
      </c>
      <c r="Z17" s="124">
        <f t="shared" si="7"/>
        <v>0.004772812500000055</v>
      </c>
      <c r="AA17" s="10">
        <f t="shared" si="13"/>
        <v>41237.10000000048</v>
      </c>
      <c r="AB17" s="8">
        <f>'[3]KMU11'!D12</f>
        <v>0.5791638078703704</v>
      </c>
      <c r="AC17" s="8">
        <f>'[3]KMU11'!H12</f>
        <v>0.5793392476851852</v>
      </c>
      <c r="AD17" s="14">
        <f t="shared" si="8"/>
        <v>0.00017543981481482618</v>
      </c>
      <c r="AE17" s="9">
        <f t="shared" si="9"/>
        <v>1.8287037037150605E-06</v>
      </c>
      <c r="AF17" s="122">
        <f t="shared" si="14"/>
        <v>15.800000000098123</v>
      </c>
      <c r="AG17" s="8">
        <f>'[3]KMU12'!D12</f>
        <v>0.5794297569444444</v>
      </c>
      <c r="AH17" s="8">
        <f>'[3]KMU12'!H12</f>
        <v>0.5796312731481482</v>
      </c>
      <c r="AI17" s="14">
        <f t="shared" si="10"/>
        <v>0.00020151620370378875</v>
      </c>
      <c r="AJ17" s="9">
        <f t="shared" si="11"/>
        <v>2.7905092592677637E-05</v>
      </c>
      <c r="AK17" s="122">
        <f t="shared" si="15"/>
        <v>241.10000000073478</v>
      </c>
      <c r="AL17" s="122">
        <v>0</v>
      </c>
      <c r="AM17" s="200">
        <f t="shared" si="12"/>
        <v>42222.20000000151</v>
      </c>
    </row>
    <row r="18" spans="1:39" ht="21.75" customHeight="1">
      <c r="A18" s="69"/>
      <c r="B18" s="21">
        <v>23</v>
      </c>
      <c r="C18" s="114">
        <v>22</v>
      </c>
      <c r="D18" s="116" t="s">
        <v>56</v>
      </c>
      <c r="E18" s="116" t="s">
        <v>57</v>
      </c>
      <c r="F18" s="117" t="s">
        <v>13</v>
      </c>
      <c r="G18" s="118" t="s">
        <v>103</v>
      </c>
      <c r="H18" s="118">
        <v>1925</v>
      </c>
      <c r="I18" s="118" t="s">
        <v>16</v>
      </c>
      <c r="J18" s="120" t="s">
        <v>128</v>
      </c>
      <c r="K18" s="120" t="s">
        <v>128</v>
      </c>
      <c r="L18" s="121" t="s">
        <v>128</v>
      </c>
      <c r="M18" s="8">
        <f>'[3]KMU9'!D13</f>
        <v>0.3612375462962963</v>
      </c>
      <c r="N18" s="8">
        <f>'[3]KMU9'!H13</f>
        <v>0.3614840856481481</v>
      </c>
      <c r="O18" s="14">
        <f t="shared" si="0"/>
        <v>0.0002465393518518155</v>
      </c>
      <c r="P18" s="9">
        <f t="shared" si="1"/>
        <v>7.292824074070441E-05</v>
      </c>
      <c r="Q18" s="122">
        <f t="shared" si="2"/>
        <v>630.099999999686</v>
      </c>
      <c r="R18" s="8">
        <f>'[3]KMU10'!D13</f>
        <v>0.36159019675925924</v>
      </c>
      <c r="S18" s="8">
        <f>'[3]KMU10'!H13</f>
        <v>0.36177751157407406</v>
      </c>
      <c r="T18" s="14">
        <f t="shared" si="3"/>
        <v>0.0001873148148148207</v>
      </c>
      <c r="U18" s="9">
        <f t="shared" si="4"/>
        <v>1.370370370370959E-05</v>
      </c>
      <c r="V18" s="10">
        <f t="shared" si="5"/>
        <v>118.40000000005085</v>
      </c>
      <c r="W18" s="8">
        <f>'[3]pravidelnost'!D12</f>
        <v>0.5684119791666666</v>
      </c>
      <c r="X18" s="8">
        <f>'[3]pravidelnost'!I12</f>
        <v>0.5764320254629629</v>
      </c>
      <c r="Y18" s="123">
        <f t="shared" si="6"/>
        <v>0.008020046296296268</v>
      </c>
      <c r="Z18" s="124">
        <f t="shared" si="7"/>
        <v>0.004063287037037065</v>
      </c>
      <c r="AA18" s="10">
        <f t="shared" si="13"/>
        <v>35106.80000000024</v>
      </c>
      <c r="AB18" s="8">
        <f>'[3]KMU11'!D13</f>
        <v>0.5794496180555556</v>
      </c>
      <c r="AC18" s="8">
        <f>'[3]KMU11'!H13</f>
        <v>0.5796304861111111</v>
      </c>
      <c r="AD18" s="14">
        <f t="shared" si="8"/>
        <v>0.00018086805555550534</v>
      </c>
      <c r="AE18" s="9">
        <f t="shared" si="9"/>
        <v>7.256944444394218E-06</v>
      </c>
      <c r="AF18" s="122">
        <f t="shared" si="14"/>
        <v>62.699999999566046</v>
      </c>
      <c r="AG18" s="8">
        <f>'[3]KMU12'!D13</f>
        <v>0.5797092361111111</v>
      </c>
      <c r="AH18" s="8">
        <f>'[3]KMU12'!H13</f>
        <v>0.5798752777777778</v>
      </c>
      <c r="AI18" s="14">
        <f t="shared" si="10"/>
        <v>0.00016604166666667197</v>
      </c>
      <c r="AJ18" s="9">
        <f t="shared" si="11"/>
        <v>7.569444444439146E-06</v>
      </c>
      <c r="AK18" s="122">
        <f t="shared" si="15"/>
        <v>65.39999999995422</v>
      </c>
      <c r="AL18" s="122">
        <v>0</v>
      </c>
      <c r="AM18" s="200">
        <f t="shared" si="12"/>
        <v>35983.39999999951</v>
      </c>
    </row>
    <row r="19" spans="1:39" ht="21.75" customHeight="1">
      <c r="A19" s="69"/>
      <c r="B19" s="21">
        <v>20</v>
      </c>
      <c r="C19" s="114">
        <v>23</v>
      </c>
      <c r="D19" s="116" t="s">
        <v>58</v>
      </c>
      <c r="E19" s="116" t="s">
        <v>59</v>
      </c>
      <c r="F19" s="117" t="s">
        <v>13</v>
      </c>
      <c r="G19" s="118" t="s">
        <v>104</v>
      </c>
      <c r="H19" s="118">
        <v>1928</v>
      </c>
      <c r="I19" s="118" t="s">
        <v>16</v>
      </c>
      <c r="J19" s="120" t="s">
        <v>128</v>
      </c>
      <c r="K19" s="120" t="s">
        <v>128</v>
      </c>
      <c r="L19" s="121" t="s">
        <v>128</v>
      </c>
      <c r="M19" s="8">
        <f>'[3]KMU9'!D14</f>
        <v>0.36373689814814814</v>
      </c>
      <c r="N19" s="8">
        <f>'[3]KMU9'!H14</f>
        <v>0.3639108101851852</v>
      </c>
      <c r="O19" s="14">
        <f t="shared" si="0"/>
        <v>0.0001739120370370384</v>
      </c>
      <c r="P19" s="9">
        <f t="shared" si="1"/>
        <v>3.0092592592727394E-07</v>
      </c>
      <c r="Q19" s="122">
        <f t="shared" si="2"/>
        <v>2.6000000000116468</v>
      </c>
      <c r="R19" s="8">
        <f>'[3]KMU10'!D14</f>
        <v>0.3639999421296296</v>
      </c>
      <c r="S19" s="8">
        <f>'[3]KMU10'!H14</f>
        <v>0.364157974537037</v>
      </c>
      <c r="T19" s="14">
        <f t="shared" si="3"/>
        <v>0.00015803240740741575</v>
      </c>
      <c r="U19" s="9">
        <f t="shared" si="4"/>
        <v>1.5578703703695364E-05</v>
      </c>
      <c r="V19" s="10">
        <f t="shared" si="5"/>
        <v>134.59999999992795</v>
      </c>
      <c r="W19" s="8">
        <f>'[3]pravidelnost'!D13</f>
        <v>0.5720088773148148</v>
      </c>
      <c r="X19" s="8">
        <f>'[3]pravidelnost'!I13</f>
        <v>0.5842731134259259</v>
      </c>
      <c r="Y19" s="123">
        <f t="shared" si="6"/>
        <v>0.01226423611111116</v>
      </c>
      <c r="Z19" s="124">
        <f t="shared" si="7"/>
        <v>0.00018090277777782666</v>
      </c>
      <c r="AA19" s="10">
        <f t="shared" si="13"/>
        <v>1563.0000000004222</v>
      </c>
      <c r="AB19" s="8">
        <f>'[3]KMU11'!D14</f>
        <v>0.586456550925926</v>
      </c>
      <c r="AC19" s="8">
        <f>'[3]KMU11'!H14</f>
        <v>0.5866315509259259</v>
      </c>
      <c r="AD19" s="14">
        <f t="shared" si="8"/>
        <v>0.00017499999999992522</v>
      </c>
      <c r="AE19" s="9">
        <f t="shared" si="9"/>
        <v>1.3888888888140976E-06</v>
      </c>
      <c r="AF19" s="122">
        <f t="shared" si="14"/>
        <v>11.999999999353804</v>
      </c>
      <c r="AG19" s="8">
        <f>'[3]KMU12'!D14</f>
        <v>0.5867584953703704</v>
      </c>
      <c r="AH19" s="8">
        <f>'[3]KMU12'!H14</f>
        <v>0.5869330555555555</v>
      </c>
      <c r="AI19" s="14">
        <f t="shared" si="10"/>
        <v>0.00017456018518513527</v>
      </c>
      <c r="AJ19" s="9">
        <f t="shared" si="11"/>
        <v>9.490740740241571E-07</v>
      </c>
      <c r="AK19" s="122">
        <f t="shared" si="15"/>
        <v>8.199999999568718</v>
      </c>
      <c r="AL19" s="122">
        <v>0</v>
      </c>
      <c r="AM19" s="200">
        <f t="shared" si="12"/>
        <v>1720.3999999992843</v>
      </c>
    </row>
    <row r="20" spans="1:39" ht="21.75" customHeight="1">
      <c r="A20" s="69"/>
      <c r="B20" s="21">
        <v>13</v>
      </c>
      <c r="C20" s="114">
        <v>25</v>
      </c>
      <c r="D20" s="127" t="s">
        <v>62</v>
      </c>
      <c r="E20" s="127" t="s">
        <v>63</v>
      </c>
      <c r="F20" s="118" t="s">
        <v>14</v>
      </c>
      <c r="G20" s="117" t="s">
        <v>106</v>
      </c>
      <c r="H20" s="117">
        <v>1934</v>
      </c>
      <c r="I20" s="118"/>
      <c r="J20" s="120" t="s">
        <v>128</v>
      </c>
      <c r="K20" s="120" t="s">
        <v>128</v>
      </c>
      <c r="L20" s="121" t="s">
        <v>128</v>
      </c>
      <c r="M20" s="8">
        <f>'[3]KMU9'!D15</f>
        <v>0.36293906249999996</v>
      </c>
      <c r="N20" s="8">
        <f>'[3]KMU9'!H15</f>
        <v>0.36313377314814815</v>
      </c>
      <c r="O20" s="14">
        <f t="shared" si="0"/>
        <v>0.00019471064814818861</v>
      </c>
      <c r="P20" s="9">
        <f t="shared" si="1"/>
        <v>2.1099537037077496E-05</v>
      </c>
      <c r="Q20" s="122">
        <f t="shared" si="2"/>
        <v>182.30000000034957</v>
      </c>
      <c r="R20" s="8">
        <f>'[3]KMU10'!D15</f>
        <v>0.3632519675925926</v>
      </c>
      <c r="S20" s="8">
        <f>'[3]KMU10'!H15</f>
        <v>0.3634088541666667</v>
      </c>
      <c r="T20" s="14">
        <f t="shared" si="3"/>
        <v>0.0001568865740740888</v>
      </c>
      <c r="U20" s="9">
        <f t="shared" si="4"/>
        <v>1.6724537037022326E-05</v>
      </c>
      <c r="V20" s="10">
        <f t="shared" si="5"/>
        <v>144.4999999998729</v>
      </c>
      <c r="W20" s="8">
        <f>'[3]pravidelnost'!D14</f>
        <v>0.5277067824074074</v>
      </c>
      <c r="X20" s="8">
        <f>'[3]pravidelnost'!I14</f>
        <v>0.5397921527777778</v>
      </c>
      <c r="Y20" s="123">
        <f t="shared" si="6"/>
        <v>0.012085370370370385</v>
      </c>
      <c r="Z20" s="124">
        <f t="shared" si="7"/>
        <v>2.037037037052117E-06</v>
      </c>
      <c r="AA20" s="10">
        <f t="shared" si="13"/>
        <v>17.60000000013029</v>
      </c>
      <c r="AB20" s="8">
        <f>'[3]KMU11'!D15</f>
        <v>0.5425125694444445</v>
      </c>
      <c r="AC20" s="8">
        <f>'[3]KMU11'!H15</f>
        <v>0.5426922569444445</v>
      </c>
      <c r="AD20" s="14">
        <f t="shared" si="8"/>
        <v>0.0001796874999999698</v>
      </c>
      <c r="AE20" s="9">
        <f t="shared" si="9"/>
        <v>6.076388888858684E-06</v>
      </c>
      <c r="AF20" s="122">
        <f t="shared" si="14"/>
        <v>52.49999999973903</v>
      </c>
      <c r="AG20" s="8">
        <f>'[3]KMU12'!D15</f>
        <v>0.5428549537037037</v>
      </c>
      <c r="AH20" s="8">
        <f>'[3]KMU12'!H15</f>
        <v>0.5430352199074074</v>
      </c>
      <c r="AI20" s="14">
        <f t="shared" si="10"/>
        <v>0.00018026620370370505</v>
      </c>
      <c r="AJ20" s="9">
        <f t="shared" si="11"/>
        <v>6.655092592593935E-06</v>
      </c>
      <c r="AK20" s="122">
        <f t="shared" si="15"/>
        <v>57.500000000011596</v>
      </c>
      <c r="AL20" s="122">
        <v>0</v>
      </c>
      <c r="AM20" s="200">
        <f t="shared" si="12"/>
        <v>454.4000000001034</v>
      </c>
    </row>
    <row r="21" spans="1:39" ht="21.75" customHeight="1">
      <c r="A21" s="69"/>
      <c r="B21" s="21">
        <v>14</v>
      </c>
      <c r="C21" s="76">
        <v>29</v>
      </c>
      <c r="D21" s="77" t="s">
        <v>140</v>
      </c>
      <c r="E21" s="74"/>
      <c r="F21" s="74" t="s">
        <v>94</v>
      </c>
      <c r="G21" s="74" t="s">
        <v>141</v>
      </c>
      <c r="H21" s="74">
        <v>1938</v>
      </c>
      <c r="I21" s="78" t="s">
        <v>16</v>
      </c>
      <c r="J21" s="120" t="s">
        <v>128</v>
      </c>
      <c r="K21" s="120" t="s">
        <v>128</v>
      </c>
      <c r="L21" s="121" t="s">
        <v>128</v>
      </c>
      <c r="M21" s="8">
        <f>'[3]KMU9'!D16</f>
        <v>0.3621346759259259</v>
      </c>
      <c r="N21" s="8">
        <f>'[3]KMU9'!H16</f>
        <v>0.36231238425925927</v>
      </c>
      <c r="O21" s="14">
        <f t="shared" si="0"/>
        <v>0.00017770833333335956</v>
      </c>
      <c r="P21" s="9">
        <f t="shared" si="1"/>
        <v>4.0972222222484405E-06</v>
      </c>
      <c r="Q21" s="122">
        <f t="shared" si="2"/>
        <v>35.40000000022653</v>
      </c>
      <c r="R21" s="8">
        <f>'[3]KMU10'!D16</f>
        <v>0.36250877314814817</v>
      </c>
      <c r="S21" s="8">
        <f>'[3]KMU10'!H16</f>
        <v>0.36269734953703703</v>
      </c>
      <c r="T21" s="14">
        <f t="shared" si="3"/>
        <v>0.0001885763888888614</v>
      </c>
      <c r="U21" s="9">
        <f t="shared" si="4"/>
        <v>1.4965277777750295E-05</v>
      </c>
      <c r="V21" s="10">
        <f t="shared" si="5"/>
        <v>129.29999999976255</v>
      </c>
      <c r="W21" s="8">
        <f>'[3]pravidelnost'!D15</f>
        <v>0.5263891550925927</v>
      </c>
      <c r="X21" s="8">
        <f>'[3]pravidelnost'!I15</f>
        <v>0.5384748842592593</v>
      </c>
      <c r="Y21" s="123">
        <f t="shared" si="6"/>
        <v>0.012085729166666614</v>
      </c>
      <c r="Z21" s="124">
        <f t="shared" si="7"/>
        <v>2.3958333332813747E-06</v>
      </c>
      <c r="AA21" s="10">
        <f t="shared" si="13"/>
        <v>20.69999999955108</v>
      </c>
      <c r="AB21" s="8">
        <f>'[3]KMU11'!D16</f>
        <v>0.5421245486111111</v>
      </c>
      <c r="AC21" s="8">
        <f>'[3]KMU11'!H16</f>
        <v>0.5423053472222222</v>
      </c>
      <c r="AD21" s="14">
        <f t="shared" si="8"/>
        <v>0.0001807986111110882</v>
      </c>
      <c r="AE21" s="9">
        <f t="shared" si="9"/>
        <v>7.1874999999770744E-06</v>
      </c>
      <c r="AF21" s="122">
        <f t="shared" si="14"/>
        <v>62.09999999980192</v>
      </c>
      <c r="AG21" s="8">
        <f>'[3]KMU12'!D16</f>
        <v>0.5424995601851852</v>
      </c>
      <c r="AH21" s="8">
        <f>'[3]KMU12'!H16</f>
        <v>0.5426976967592593</v>
      </c>
      <c r="AI21" s="14">
        <f t="shared" si="10"/>
        <v>0.00019813657407408147</v>
      </c>
      <c r="AJ21" s="9">
        <f t="shared" si="11"/>
        <v>2.4525462962970355E-05</v>
      </c>
      <c r="AK21" s="122">
        <f t="shared" si="15"/>
        <v>211.90000000006387</v>
      </c>
      <c r="AL21" s="122">
        <v>0</v>
      </c>
      <c r="AM21" s="200">
        <f t="shared" si="12"/>
        <v>459.39999999940596</v>
      </c>
    </row>
    <row r="22" spans="1:39" ht="21.75" customHeight="1">
      <c r="A22" s="69"/>
      <c r="B22" s="21">
        <v>4</v>
      </c>
      <c r="C22" s="128">
        <v>30</v>
      </c>
      <c r="D22" s="127" t="s">
        <v>66</v>
      </c>
      <c r="E22" s="127" t="s">
        <v>67</v>
      </c>
      <c r="F22" s="117" t="s">
        <v>13</v>
      </c>
      <c r="G22" s="117" t="s">
        <v>108</v>
      </c>
      <c r="H22" s="129">
        <v>1943</v>
      </c>
      <c r="I22" s="130" t="s">
        <v>16</v>
      </c>
      <c r="J22" s="131" t="s">
        <v>16</v>
      </c>
      <c r="K22" s="120" t="s">
        <v>128</v>
      </c>
      <c r="L22" s="121" t="s">
        <v>128</v>
      </c>
      <c r="M22" s="8">
        <f>'[3]KMU9'!D17</f>
        <v>0.3668393287037037</v>
      </c>
      <c r="N22" s="8">
        <f>'[3]KMU9'!H17</f>
        <v>0.36701501157407407</v>
      </c>
      <c r="O22" s="14">
        <f t="shared" si="0"/>
        <v>0.0001756828703703417</v>
      </c>
      <c r="P22" s="9">
        <f t="shared" si="1"/>
        <v>2.071759259230575E-06</v>
      </c>
      <c r="Q22" s="122">
        <f t="shared" si="2"/>
        <v>17.89999999975217</v>
      </c>
      <c r="R22" s="8">
        <f>'[3]KMU10'!D17</f>
        <v>0.36712979166666665</v>
      </c>
      <c r="S22" s="8">
        <f>'[3]KMU10'!H17</f>
        <v>0.3673019444444444</v>
      </c>
      <c r="T22" s="14">
        <f t="shared" si="3"/>
        <v>0.0001721527777777676</v>
      </c>
      <c r="U22" s="9">
        <f t="shared" si="4"/>
        <v>1.4583333333435106E-06</v>
      </c>
      <c r="V22" s="10">
        <f t="shared" si="5"/>
        <v>12.600000000087931</v>
      </c>
      <c r="W22" s="8">
        <f>'[3]pravidelnost'!D16</f>
        <v>0.5710378472222223</v>
      </c>
      <c r="X22" s="8">
        <f>'[3]pravidelnost'!I16</f>
        <v>0.5831137731481482</v>
      </c>
      <c r="Y22" s="123">
        <f t="shared" si="6"/>
        <v>0.012075925925925879</v>
      </c>
      <c r="Z22" s="124">
        <f t="shared" si="7"/>
        <v>7.4074074074542E-06</v>
      </c>
      <c r="AA22" s="10">
        <f t="shared" si="13"/>
        <v>64.00000000040428</v>
      </c>
      <c r="AB22" s="8">
        <f>'[3]KMU11'!D17</f>
        <v>0.5854680324074074</v>
      </c>
      <c r="AC22" s="8">
        <f>'[3]KMU11'!H17</f>
        <v>0.5856439236111112</v>
      </c>
      <c r="AD22" s="14">
        <f t="shared" si="8"/>
        <v>0.00017589120370375966</v>
      </c>
      <c r="AE22" s="9">
        <f t="shared" si="9"/>
        <v>2.28009259264854E-06</v>
      </c>
      <c r="AF22" s="122">
        <f t="shared" si="14"/>
        <v>19.700000000483385</v>
      </c>
      <c r="AG22" s="8">
        <f>'[3]KMU12'!D17</f>
        <v>0.5857749884259259</v>
      </c>
      <c r="AH22" s="8">
        <f>'[3]KMU12'!H17</f>
        <v>0.5859575694444444</v>
      </c>
      <c r="AI22" s="14">
        <f t="shared" si="10"/>
        <v>0.00018258101851853503</v>
      </c>
      <c r="AJ22" s="9">
        <f t="shared" si="11"/>
        <v>8.969907407423914E-06</v>
      </c>
      <c r="AK22" s="122">
        <f t="shared" si="15"/>
        <v>77.50000000014262</v>
      </c>
      <c r="AL22" s="122">
        <v>0</v>
      </c>
      <c r="AM22" s="200">
        <f t="shared" si="12"/>
        <v>191.70000000087038</v>
      </c>
    </row>
    <row r="23" spans="1:39" ht="21.75" customHeight="1">
      <c r="A23" s="69"/>
      <c r="B23" s="21">
        <v>22</v>
      </c>
      <c r="C23" s="114">
        <v>31</v>
      </c>
      <c r="D23" s="116" t="s">
        <v>68</v>
      </c>
      <c r="E23" s="116" t="s">
        <v>118</v>
      </c>
      <c r="F23" s="117" t="s">
        <v>13</v>
      </c>
      <c r="G23" s="118" t="s">
        <v>142</v>
      </c>
      <c r="H23" s="118">
        <v>1949</v>
      </c>
      <c r="I23" s="132" t="s">
        <v>16</v>
      </c>
      <c r="J23" s="120" t="s">
        <v>128</v>
      </c>
      <c r="K23" s="120" t="s">
        <v>128</v>
      </c>
      <c r="L23" s="121" t="s">
        <v>128</v>
      </c>
      <c r="M23" s="8">
        <f>'[3]KMU9'!D18</f>
        <v>0.365887962962963</v>
      </c>
      <c r="N23" s="8">
        <f>'[3]KMU9'!H18</f>
        <v>0.3661129050925926</v>
      </c>
      <c r="O23" s="14">
        <f t="shared" si="0"/>
        <v>0.0002249421296295906</v>
      </c>
      <c r="P23" s="9">
        <f t="shared" si="1"/>
        <v>5.1331018518479475E-05</v>
      </c>
      <c r="Q23" s="122">
        <f t="shared" si="2"/>
        <v>443.49999999966263</v>
      </c>
      <c r="R23" s="8">
        <f>'[3]KMU10'!D18</f>
        <v>0.36631136574074075</v>
      </c>
      <c r="S23" s="8">
        <f>'[3]KMU10'!H18</f>
        <v>0.36647907407407404</v>
      </c>
      <c r="T23" s="14">
        <f t="shared" si="3"/>
        <v>0.00016770833333329405</v>
      </c>
      <c r="U23" s="9">
        <f t="shared" si="4"/>
        <v>5.9027777778170715E-06</v>
      </c>
      <c r="V23" s="10">
        <f t="shared" si="5"/>
        <v>51.0000000003395</v>
      </c>
      <c r="W23" s="8">
        <f>'[3]pravidelnost'!D17</f>
        <v>0.5630142708333333</v>
      </c>
      <c r="X23" s="8">
        <f>'[3]pravidelnost'!I17</f>
        <v>0.5746302314814815</v>
      </c>
      <c r="Y23" s="123">
        <f t="shared" si="6"/>
        <v>0.011615960648148183</v>
      </c>
      <c r="Z23" s="124">
        <f t="shared" si="7"/>
        <v>0.00046737268518515056</v>
      </c>
      <c r="AA23" s="10">
        <f t="shared" si="13"/>
        <v>4038.0999999997007</v>
      </c>
      <c r="AB23" s="8">
        <f>'[3]KMU11'!D18</f>
        <v>0.5772518634259259</v>
      </c>
      <c r="AC23" s="8">
        <f>'[3]KMU11'!H18</f>
        <v>0.5774318402777777</v>
      </c>
      <c r="AD23" s="14">
        <f t="shared" si="8"/>
        <v>0.00017997685185178192</v>
      </c>
      <c r="AE23" s="9">
        <f t="shared" si="9"/>
        <v>6.365740740670798E-06</v>
      </c>
      <c r="AF23" s="122">
        <f t="shared" si="14"/>
        <v>54.9999999993957</v>
      </c>
      <c r="AG23" s="8">
        <f>'[3]KMU12'!D18</f>
        <v>0.577524363425926</v>
      </c>
      <c r="AH23" s="8">
        <f>'[3]KMU12'!H18</f>
        <v>0.5777253356481481</v>
      </c>
      <c r="AI23" s="14">
        <f t="shared" si="10"/>
        <v>0.00020097222222215105</v>
      </c>
      <c r="AJ23" s="9">
        <f t="shared" si="11"/>
        <v>2.7361111111039936E-05</v>
      </c>
      <c r="AK23" s="122">
        <f t="shared" si="15"/>
        <v>236.39999999938505</v>
      </c>
      <c r="AL23" s="122">
        <v>0</v>
      </c>
      <c r="AM23" s="200">
        <f t="shared" si="12"/>
        <v>4823.999999998484</v>
      </c>
    </row>
    <row r="24" spans="1:39" ht="21.75" customHeight="1">
      <c r="A24" s="69"/>
      <c r="B24" s="21">
        <v>12</v>
      </c>
      <c r="C24" s="76">
        <v>33</v>
      </c>
      <c r="D24" s="77" t="s">
        <v>143</v>
      </c>
      <c r="E24" s="74"/>
      <c r="F24" s="74" t="s">
        <v>94</v>
      </c>
      <c r="G24" s="74" t="s">
        <v>144</v>
      </c>
      <c r="H24" s="74">
        <v>1952</v>
      </c>
      <c r="I24" s="78" t="s">
        <v>16</v>
      </c>
      <c r="J24" s="120" t="s">
        <v>128</v>
      </c>
      <c r="K24" s="120" t="s">
        <v>128</v>
      </c>
      <c r="L24" s="121" t="s">
        <v>128</v>
      </c>
      <c r="M24" s="8">
        <f>'[3]KMU9'!D19</f>
        <v>0.3590319675925926</v>
      </c>
      <c r="N24" s="8">
        <f>'[3]KMU9'!H19</f>
        <v>0.35919546296296295</v>
      </c>
      <c r="O24" s="14">
        <f t="shared" si="0"/>
        <v>0.000163495370370359</v>
      </c>
      <c r="P24" s="9">
        <f t="shared" si="1"/>
        <v>1.0115740740752123E-05</v>
      </c>
      <c r="Q24" s="122">
        <f t="shared" si="2"/>
        <v>87.40000000009834</v>
      </c>
      <c r="R24" s="8">
        <f>'[3]KMU10'!D19</f>
        <v>0.3593577083333333</v>
      </c>
      <c r="S24" s="8">
        <f>'[3]KMU10'!H19</f>
        <v>0.3595249884259259</v>
      </c>
      <c r="T24" s="14">
        <f t="shared" si="3"/>
        <v>0.00016728009259259213</v>
      </c>
      <c r="U24" s="9">
        <f t="shared" si="4"/>
        <v>6.331018518518984E-06</v>
      </c>
      <c r="V24" s="10">
        <f t="shared" si="5"/>
        <v>54.700000000004025</v>
      </c>
      <c r="W24" s="8">
        <f>'[3]pravidelnost'!D18</f>
        <v>0.5263294212962962</v>
      </c>
      <c r="X24" s="8">
        <f>'[3]pravidelnost'!I18</f>
        <v>0.5384253240740741</v>
      </c>
      <c r="Y24" s="123">
        <f t="shared" si="6"/>
        <v>0.012095902777777834</v>
      </c>
      <c r="Z24" s="124">
        <f t="shared" si="7"/>
        <v>1.2569444444500769E-05</v>
      </c>
      <c r="AA24" s="10">
        <f t="shared" si="13"/>
        <v>108.60000000048665</v>
      </c>
      <c r="AB24" s="8">
        <f>'[3]KMU11'!D19</f>
        <v>0.5418132986111112</v>
      </c>
      <c r="AC24" s="8">
        <f>'[3]KMU11'!H19</f>
        <v>0.5419799189814815</v>
      </c>
      <c r="AD24" s="14">
        <f t="shared" si="8"/>
        <v>0.0001666203703702962</v>
      </c>
      <c r="AE24" s="9">
        <f t="shared" si="9"/>
        <v>6.9907407408149175E-06</v>
      </c>
      <c r="AF24" s="122">
        <f t="shared" si="14"/>
        <v>60.40000000064089</v>
      </c>
      <c r="AG24" s="8">
        <f>'[3]KMU12'!D19</f>
        <v>0.5421547106481481</v>
      </c>
      <c r="AH24" s="8">
        <f>'[3]KMU12'!H19</f>
        <v>0.5423134027777777</v>
      </c>
      <c r="AI24" s="14">
        <f t="shared" si="10"/>
        <v>0.00015869212962960066</v>
      </c>
      <c r="AJ24" s="9">
        <f t="shared" si="11"/>
        <v>1.4918981481510453E-05</v>
      </c>
      <c r="AK24" s="122">
        <f t="shared" si="15"/>
        <v>128.90000000025032</v>
      </c>
      <c r="AL24" s="122">
        <v>0</v>
      </c>
      <c r="AM24" s="200">
        <f t="shared" si="12"/>
        <v>440.0000000014802</v>
      </c>
    </row>
    <row r="25" spans="1:39" ht="21.75" customHeight="1">
      <c r="A25" s="69"/>
      <c r="B25" s="21">
        <v>6</v>
      </c>
      <c r="C25" s="128">
        <v>34</v>
      </c>
      <c r="D25" s="116" t="s">
        <v>71</v>
      </c>
      <c r="E25" s="116" t="s">
        <v>72</v>
      </c>
      <c r="F25" s="117" t="s">
        <v>14</v>
      </c>
      <c r="G25" s="118" t="s">
        <v>111</v>
      </c>
      <c r="H25" s="133">
        <v>1952</v>
      </c>
      <c r="I25" s="130" t="s">
        <v>16</v>
      </c>
      <c r="J25" s="120" t="s">
        <v>128</v>
      </c>
      <c r="K25" s="120" t="s">
        <v>128</v>
      </c>
      <c r="L25" s="121" t="s">
        <v>128</v>
      </c>
      <c r="M25" s="8">
        <f>'[3]KMU9'!D20</f>
        <v>0.36838728009259264</v>
      </c>
      <c r="N25" s="8">
        <f>'[3]KMU9'!H20</f>
        <v>0.36855797453703704</v>
      </c>
      <c r="O25" s="14">
        <f t="shared" si="0"/>
        <v>0.00017069444444439696</v>
      </c>
      <c r="P25" s="9">
        <f t="shared" si="1"/>
        <v>2.9166666667141533E-06</v>
      </c>
      <c r="Q25" s="122">
        <f t="shared" si="2"/>
        <v>25.200000000410284</v>
      </c>
      <c r="R25" s="8">
        <f>'[3]KMU10'!D20</f>
        <v>0.36871025462962964</v>
      </c>
      <c r="S25" s="8">
        <f>'[3]KMU10'!H20</f>
        <v>0.368892662037037</v>
      </c>
      <c r="T25" s="14">
        <f t="shared" si="3"/>
        <v>0.00018240740740738115</v>
      </c>
      <c r="U25" s="9">
        <f t="shared" si="4"/>
        <v>8.796296296270032E-06</v>
      </c>
      <c r="V25" s="10">
        <f t="shared" si="5"/>
        <v>75.99999999977308</v>
      </c>
      <c r="W25" s="8">
        <f>'[3]pravidelnost'!D19</f>
        <v>0.5231220023148148</v>
      </c>
      <c r="X25" s="8">
        <f>'[3]pravidelnost'!I19</f>
        <v>0.5351958449074073</v>
      </c>
      <c r="Y25" s="123">
        <f t="shared" si="6"/>
        <v>0.012073842592592587</v>
      </c>
      <c r="Z25" s="124">
        <f t="shared" si="7"/>
        <v>9.49074074074567E-06</v>
      </c>
      <c r="AA25" s="10">
        <f t="shared" si="13"/>
        <v>82.00000000004259</v>
      </c>
      <c r="AB25" s="8">
        <f>'[3]KMU11'!D20</f>
        <v>0.5382651041666667</v>
      </c>
      <c r="AC25" s="8">
        <f>'[3]KMU11'!H20</f>
        <v>0.5384436574074074</v>
      </c>
      <c r="AD25" s="14">
        <f t="shared" si="8"/>
        <v>0.00017855324074067536</v>
      </c>
      <c r="AE25" s="9">
        <f t="shared" si="9"/>
        <v>4.942129629564239E-06</v>
      </c>
      <c r="AF25" s="122">
        <f t="shared" si="14"/>
        <v>42.69999999943502</v>
      </c>
      <c r="AG25" s="8">
        <f>'[3]KMU12'!D20</f>
        <v>0.538624849537037</v>
      </c>
      <c r="AH25" s="8">
        <f>'[3]KMU12'!H20</f>
        <v>0.5388022800925926</v>
      </c>
      <c r="AI25" s="14">
        <f t="shared" si="10"/>
        <v>0.00017743055555552445</v>
      </c>
      <c r="AJ25" s="9">
        <f t="shared" si="11"/>
        <v>3.819444444413332E-06</v>
      </c>
      <c r="AK25" s="122">
        <f t="shared" si="15"/>
        <v>32.99999999973119</v>
      </c>
      <c r="AL25" s="122">
        <v>0</v>
      </c>
      <c r="AM25" s="200">
        <f t="shared" si="12"/>
        <v>258.89999999939215</v>
      </c>
    </row>
    <row r="26" spans="1:39" ht="21.75" customHeight="1">
      <c r="A26" s="69"/>
      <c r="B26" s="21">
        <v>11</v>
      </c>
      <c r="C26" s="134">
        <v>35</v>
      </c>
      <c r="D26" s="127" t="s">
        <v>73</v>
      </c>
      <c r="E26" s="127" t="s">
        <v>74</v>
      </c>
      <c r="F26" s="118" t="s">
        <v>14</v>
      </c>
      <c r="G26" s="117" t="s">
        <v>112</v>
      </c>
      <c r="H26" s="117">
        <v>1954</v>
      </c>
      <c r="I26" s="132" t="s">
        <v>16</v>
      </c>
      <c r="J26" s="120" t="s">
        <v>128</v>
      </c>
      <c r="K26" s="120" t="s">
        <v>128</v>
      </c>
      <c r="L26" s="121" t="s">
        <v>128</v>
      </c>
      <c r="M26" s="8">
        <f>'[3]KMU9'!D21</f>
        <v>0.36977792824074074</v>
      </c>
      <c r="N26" s="8">
        <f>'[3]KMU9'!H21</f>
        <v>0.3699480555555556</v>
      </c>
      <c r="O26" s="14">
        <f t="shared" si="0"/>
        <v>0.00017012731481486076</v>
      </c>
      <c r="P26" s="9">
        <f t="shared" si="1"/>
        <v>3.483796296250354E-06</v>
      </c>
      <c r="Q26" s="122">
        <f t="shared" si="2"/>
        <v>30.099999999603057</v>
      </c>
      <c r="R26" s="8">
        <f>'[3]KMU10'!D21</f>
        <v>0.37009060185185183</v>
      </c>
      <c r="S26" s="8">
        <f>'[3]KMU10'!H21</f>
        <v>0.37028212962962964</v>
      </c>
      <c r="T26" s="14">
        <f t="shared" si="3"/>
        <v>0.00019152777777781127</v>
      </c>
      <c r="U26" s="9">
        <f t="shared" si="4"/>
        <v>1.7916666666700152E-05</v>
      </c>
      <c r="V26" s="10">
        <f t="shared" si="5"/>
        <v>154.80000000028932</v>
      </c>
      <c r="W26" s="8">
        <f>'[3]pravidelnost'!D20</f>
        <v>0.5294120486111111</v>
      </c>
      <c r="X26" s="8">
        <f>'[3]pravidelnost'!I20</f>
        <v>0.5415032291666667</v>
      </c>
      <c r="Y26" s="123">
        <f t="shared" si="6"/>
        <v>0.01209118055555558</v>
      </c>
      <c r="Z26" s="124">
        <f t="shared" si="7"/>
        <v>7.84722222224761E-06</v>
      </c>
      <c r="AA26" s="10">
        <f t="shared" si="13"/>
        <v>67.80000000021936</v>
      </c>
      <c r="AB26" s="8">
        <f>'[3]KMU11'!D21</f>
        <v>0.5441953587962963</v>
      </c>
      <c r="AC26" s="8">
        <f>'[3]KMU11'!H21</f>
        <v>0.5443853703703704</v>
      </c>
      <c r="AD26" s="14">
        <f t="shared" si="8"/>
        <v>0.000190011574074056</v>
      </c>
      <c r="AE26" s="9">
        <f t="shared" si="9"/>
        <v>1.6400462962944882E-05</v>
      </c>
      <c r="AF26" s="122">
        <f t="shared" si="14"/>
        <v>141.69999999984378</v>
      </c>
      <c r="AG26" s="8">
        <f>'[3]KMU12'!D21</f>
        <v>0.5445818981481482</v>
      </c>
      <c r="AH26" s="8">
        <f>'[3]KMU12'!H21</f>
        <v>0.5447510763888889</v>
      </c>
      <c r="AI26" s="14">
        <f t="shared" si="10"/>
        <v>0.0001691782407406972</v>
      </c>
      <c r="AJ26" s="9">
        <f t="shared" si="11"/>
        <v>4.432870370413912E-06</v>
      </c>
      <c r="AK26" s="122">
        <f t="shared" si="15"/>
        <v>38.3000000003762</v>
      </c>
      <c r="AL26" s="122">
        <v>0</v>
      </c>
      <c r="AM26" s="200">
        <f t="shared" si="12"/>
        <v>432.7000000003317</v>
      </c>
    </row>
    <row r="27" spans="1:39" ht="21.75" customHeight="1">
      <c r="A27" s="69"/>
      <c r="B27" s="21">
        <v>3</v>
      </c>
      <c r="C27" s="134">
        <v>36</v>
      </c>
      <c r="D27" s="116" t="s">
        <v>75</v>
      </c>
      <c r="E27" s="116" t="s">
        <v>76</v>
      </c>
      <c r="F27" s="117" t="s">
        <v>14</v>
      </c>
      <c r="G27" s="118" t="s">
        <v>145</v>
      </c>
      <c r="H27" s="119">
        <v>1960</v>
      </c>
      <c r="I27" s="132" t="s">
        <v>16</v>
      </c>
      <c r="J27" s="120" t="s">
        <v>128</v>
      </c>
      <c r="K27" s="120" t="s">
        <v>128</v>
      </c>
      <c r="L27" s="121" t="s">
        <v>128</v>
      </c>
      <c r="M27" s="8">
        <f>'[3]KMU9'!D22</f>
        <v>0.36329909722222226</v>
      </c>
      <c r="N27" s="8">
        <f>'[3]KMU9'!H22</f>
        <v>0.36348114583333335</v>
      </c>
      <c r="O27" s="14">
        <f t="shared" si="0"/>
        <v>0.00018204861111109638</v>
      </c>
      <c r="P27" s="9">
        <f t="shared" si="1"/>
        <v>8.437499999985263E-06</v>
      </c>
      <c r="Q27" s="122">
        <f t="shared" si="2"/>
        <v>72.89999999987268</v>
      </c>
      <c r="R27" s="8">
        <f>'[3]KMU10'!D22</f>
        <v>0.36366055555555554</v>
      </c>
      <c r="S27" s="8">
        <f>'[3]KMU10'!H22</f>
        <v>0.36383482638888887</v>
      </c>
      <c r="T27" s="14">
        <f t="shared" si="3"/>
        <v>0.00017427083333332316</v>
      </c>
      <c r="U27" s="9">
        <f t="shared" si="4"/>
        <v>6.59722222212043E-07</v>
      </c>
      <c r="V27" s="10">
        <f t="shared" si="5"/>
        <v>5.699999999912052</v>
      </c>
      <c r="W27" s="8">
        <f>'[3]pravidelnost'!D21</f>
        <v>0.5312215972222222</v>
      </c>
      <c r="X27" s="8">
        <f>'[3]pravidelnost'!I21</f>
        <v>0.54331125</v>
      </c>
      <c r="Y27" s="123">
        <f t="shared" si="6"/>
        <v>0.012089652777777848</v>
      </c>
      <c r="Z27" s="124">
        <f t="shared" si="7"/>
        <v>6.319444444515335E-06</v>
      </c>
      <c r="AA27" s="10">
        <f t="shared" si="13"/>
        <v>54.60000000061249</v>
      </c>
      <c r="AB27" s="8">
        <f>'[3]KMU11'!D22</f>
        <v>0.5459099189814814</v>
      </c>
      <c r="AC27" s="8">
        <f>'[3]KMU11'!H22</f>
        <v>0.5460873032407407</v>
      </c>
      <c r="AD27" s="14">
        <f t="shared" si="8"/>
        <v>0.00017738425925928336</v>
      </c>
      <c r="AE27" s="9">
        <f t="shared" si="9"/>
        <v>3.7731481481722434E-06</v>
      </c>
      <c r="AF27" s="122">
        <f t="shared" si="14"/>
        <v>32.60000000020818</v>
      </c>
      <c r="AG27" s="8">
        <f>'[3]KMU12'!D22</f>
        <v>0.5462411226851852</v>
      </c>
      <c r="AH27" s="8">
        <f>'[3]KMU12'!H22</f>
        <v>0.5464159143518519</v>
      </c>
      <c r="AI27" s="14">
        <f t="shared" si="10"/>
        <v>0.00017479166666667378</v>
      </c>
      <c r="AJ27" s="9">
        <f t="shared" si="11"/>
        <v>1.1805555555626662E-06</v>
      </c>
      <c r="AK27" s="122">
        <f t="shared" si="15"/>
        <v>10.200000000061436</v>
      </c>
      <c r="AL27" s="122">
        <v>0</v>
      </c>
      <c r="AM27" s="200">
        <f t="shared" si="12"/>
        <v>176.00000000066683</v>
      </c>
    </row>
    <row r="28" spans="1:39" ht="21.75" customHeight="1">
      <c r="A28" s="69"/>
      <c r="B28" s="21">
        <v>27</v>
      </c>
      <c r="C28" s="134">
        <v>37</v>
      </c>
      <c r="D28" s="116" t="s">
        <v>77</v>
      </c>
      <c r="E28" s="116" t="s">
        <v>78</v>
      </c>
      <c r="F28" s="117" t="s">
        <v>13</v>
      </c>
      <c r="G28" s="118" t="s">
        <v>88</v>
      </c>
      <c r="H28" s="119">
        <v>1960</v>
      </c>
      <c r="I28" s="132" t="s">
        <v>16</v>
      </c>
      <c r="J28" s="120" t="s">
        <v>128</v>
      </c>
      <c r="K28" s="120" t="s">
        <v>128</v>
      </c>
      <c r="L28" s="121" t="s">
        <v>128</v>
      </c>
      <c r="M28" s="8">
        <f>'[3]KMU9'!D23</f>
        <v>0.36507546296296295</v>
      </c>
      <c r="N28" s="8">
        <f>'[3]KMU9'!H23</f>
        <v>0.3652391087962963</v>
      </c>
      <c r="O28" s="14">
        <f t="shared" si="0"/>
        <v>0.00016364583333333682</v>
      </c>
      <c r="P28" s="9">
        <f t="shared" si="1"/>
        <v>9.965277777774297E-06</v>
      </c>
      <c r="Q28" s="122">
        <f t="shared" si="2"/>
        <v>86.09999999996992</v>
      </c>
      <c r="R28" s="8">
        <f>'[3]KMU10'!D23</f>
        <v>0.3653868518518518</v>
      </c>
      <c r="S28" s="8">
        <f>'[3]KMU10'!H23</f>
        <v>0.36557069444444446</v>
      </c>
      <c r="T28" s="14">
        <f t="shared" si="3"/>
        <v>0.00018384259259263125</v>
      </c>
      <c r="U28" s="9">
        <f t="shared" si="4"/>
        <v>1.0231481481520131E-05</v>
      </c>
      <c r="V28" s="10">
        <f t="shared" si="5"/>
        <v>88.40000000033393</v>
      </c>
      <c r="W28" s="8">
        <f>'[3]pravidelnost'!D22</f>
        <v>0.5716277314814815</v>
      </c>
      <c r="X28" s="8">
        <f>'[3]pravidelnost'!I22</f>
        <v>0.5774129513888889</v>
      </c>
      <c r="Y28" s="123">
        <f t="shared" si="6"/>
        <v>0.005785219907407435</v>
      </c>
      <c r="Z28" s="124">
        <f t="shared" si="7"/>
        <v>0.006298113425925898</v>
      </c>
      <c r="AA28" s="10">
        <f t="shared" si="13"/>
        <v>54415.69999999976</v>
      </c>
      <c r="AB28" s="8">
        <f>'[3]KMU11'!D23</f>
        <v>0.5799049768518518</v>
      </c>
      <c r="AC28" s="8">
        <f>'[3]KMU11'!H23</f>
        <v>0.5800420949074074</v>
      </c>
      <c r="AD28" s="14">
        <f t="shared" si="8"/>
        <v>0.0001371180555556073</v>
      </c>
      <c r="AE28" s="9">
        <f t="shared" si="9"/>
        <v>3.649305555550382E-05</v>
      </c>
      <c r="AF28" s="122">
        <f t="shared" si="14"/>
        <v>315.299999999553</v>
      </c>
      <c r="AG28" s="8">
        <f>'[3]KMU12'!D23</f>
        <v>0.5801175231481481</v>
      </c>
      <c r="AH28" s="8">
        <f>'[3]KMU12'!H23</f>
        <v>0.5802446064814815</v>
      </c>
      <c r="AI28" s="14">
        <f t="shared" si="10"/>
        <v>0.00012708333333333321</v>
      </c>
      <c r="AJ28" s="9">
        <f t="shared" si="11"/>
        <v>4.65277777777779E-05</v>
      </c>
      <c r="AK28" s="122">
        <f t="shared" si="15"/>
        <v>402.0000000000011</v>
      </c>
      <c r="AL28" s="122">
        <v>0</v>
      </c>
      <c r="AM28" s="200">
        <f t="shared" si="12"/>
        <v>55307.499999999614</v>
      </c>
    </row>
    <row r="29" spans="1:39" ht="21.75" customHeight="1">
      <c r="A29" s="69"/>
      <c r="B29" s="21">
        <v>29</v>
      </c>
      <c r="C29" s="135">
        <v>39</v>
      </c>
      <c r="D29" s="136" t="s">
        <v>149</v>
      </c>
      <c r="E29" s="136" t="s">
        <v>150</v>
      </c>
      <c r="F29" s="137" t="s">
        <v>14</v>
      </c>
      <c r="G29" s="137" t="s">
        <v>151</v>
      </c>
      <c r="H29" s="137">
        <v>1962</v>
      </c>
      <c r="I29" s="138" t="s">
        <v>16</v>
      </c>
      <c r="J29" s="120" t="s">
        <v>128</v>
      </c>
      <c r="K29" s="120" t="s">
        <v>128</v>
      </c>
      <c r="L29" s="121" t="s">
        <v>128</v>
      </c>
      <c r="M29" s="8">
        <f>'[3]KMU9'!D24</f>
        <v>0.3733704976851852</v>
      </c>
      <c r="N29" s="8">
        <f>'[3]KMU9'!H24</f>
        <v>0.37355645833333334</v>
      </c>
      <c r="O29" s="14">
        <f t="shared" si="0"/>
        <v>0.0001859606481481313</v>
      </c>
      <c r="P29" s="9">
        <f t="shared" si="1"/>
        <v>1.2349537037020173E-05</v>
      </c>
      <c r="Q29" s="122">
        <f t="shared" si="2"/>
        <v>106.6999999998543</v>
      </c>
      <c r="R29" s="8">
        <f>'[3]KMU10'!D24</f>
        <v>0.3736704976851852</v>
      </c>
      <c r="S29" s="8">
        <f>'[3]KMU10'!H24</f>
        <v>0.3738681365740741</v>
      </c>
      <c r="T29" s="14">
        <f t="shared" si="3"/>
        <v>0.0001976388888889069</v>
      </c>
      <c r="U29" s="9">
        <f t="shared" si="4"/>
        <v>2.4027777777795787E-05</v>
      </c>
      <c r="V29" s="10">
        <f t="shared" si="5"/>
        <v>207.6000000001556</v>
      </c>
      <c r="W29" s="8">
        <f>'[3]pravidelnost'!D23</f>
        <v>0</v>
      </c>
      <c r="X29" s="8">
        <f>'[3]pravidelnost'!I23</f>
        <v>0</v>
      </c>
      <c r="Y29" s="123">
        <f t="shared" si="6"/>
        <v>0</v>
      </c>
      <c r="Z29" s="124">
        <f t="shared" si="7"/>
        <v>0.012083333333333333</v>
      </c>
      <c r="AA29" s="10">
        <v>56105</v>
      </c>
      <c r="AB29" s="8">
        <f>'[3]KMU11'!D24</f>
        <v>0</v>
      </c>
      <c r="AC29" s="8">
        <f>'[3]KMU11'!H24</f>
        <v>0</v>
      </c>
      <c r="AD29" s="14">
        <f t="shared" si="8"/>
        <v>0</v>
      </c>
      <c r="AE29" s="9">
        <f t="shared" si="9"/>
        <v>0.00017361111111111112</v>
      </c>
      <c r="AF29" s="122">
        <v>327</v>
      </c>
      <c r="AG29" s="8">
        <f>'[3]KMU12'!D24</f>
        <v>0</v>
      </c>
      <c r="AH29" s="8">
        <f>'[3]KMU12'!H24</f>
        <v>0</v>
      </c>
      <c r="AI29" s="14">
        <f t="shared" si="10"/>
        <v>0</v>
      </c>
      <c r="AJ29" s="9">
        <f t="shared" si="11"/>
        <v>0.00017361111111111112</v>
      </c>
      <c r="AK29" s="122">
        <v>402</v>
      </c>
      <c r="AL29" s="122">
        <v>0</v>
      </c>
      <c r="AM29" s="200">
        <f t="shared" si="12"/>
        <v>57148.30000000001</v>
      </c>
    </row>
    <row r="30" spans="1:39" ht="21.75" customHeight="1">
      <c r="A30" s="82"/>
      <c r="B30" s="21">
        <v>19</v>
      </c>
      <c r="C30" s="134">
        <v>41</v>
      </c>
      <c r="D30" s="115" t="s">
        <v>79</v>
      </c>
      <c r="E30" s="116" t="s">
        <v>80</v>
      </c>
      <c r="F30" s="117" t="s">
        <v>13</v>
      </c>
      <c r="G30" s="118" t="s">
        <v>114</v>
      </c>
      <c r="H30" s="118">
        <v>1964</v>
      </c>
      <c r="I30" s="132" t="s">
        <v>16</v>
      </c>
      <c r="J30" s="120" t="s">
        <v>128</v>
      </c>
      <c r="K30" s="120" t="s">
        <v>128</v>
      </c>
      <c r="L30" s="121" t="s">
        <v>128</v>
      </c>
      <c r="M30" s="8">
        <f>'[3]KMU9'!D25</f>
        <v>0.3654793518518518</v>
      </c>
      <c r="N30" s="8">
        <f>'[3]KMU9'!H25</f>
        <v>0.36565984953703706</v>
      </c>
      <c r="O30" s="14">
        <f t="shared" si="0"/>
        <v>0.00018049768518524356</v>
      </c>
      <c r="P30" s="9">
        <f t="shared" si="1"/>
        <v>6.886574074132444E-06</v>
      </c>
      <c r="Q30" s="122">
        <f t="shared" si="2"/>
        <v>59.500000000504315</v>
      </c>
      <c r="R30" s="8">
        <f>'[3]KMU10'!D25</f>
        <v>0.36581586805555555</v>
      </c>
      <c r="S30" s="8">
        <f>'[3]KMU10'!H25</f>
        <v>0.3659883449074074</v>
      </c>
      <c r="T30" s="14">
        <f t="shared" si="3"/>
        <v>0.0001724768518518438</v>
      </c>
      <c r="U30" s="9">
        <f t="shared" si="4"/>
        <v>1.1342592592673134E-06</v>
      </c>
      <c r="V30" s="10">
        <f t="shared" si="5"/>
        <v>9.800000000069588</v>
      </c>
      <c r="W30" s="8">
        <f>'[3]pravidelnost'!D24</f>
        <v>0.5254295717592593</v>
      </c>
      <c r="X30" s="8">
        <f>'[3]pravidelnost'!I24</f>
        <v>0.5373750115740741</v>
      </c>
      <c r="Y30" s="123">
        <f t="shared" si="6"/>
        <v>0.011945439814814773</v>
      </c>
      <c r="Z30" s="124">
        <f t="shared" si="7"/>
        <v>0.00013789351851855973</v>
      </c>
      <c r="AA30" s="10">
        <f>(Z30*86400)*100</f>
        <v>1191.4000000003562</v>
      </c>
      <c r="AB30" s="8">
        <f>'[3]KMU11'!D25</f>
        <v>0.54115875</v>
      </c>
      <c r="AC30" s="8">
        <f>'[3]KMU11'!H25</f>
        <v>0.5413517824074073</v>
      </c>
      <c r="AD30" s="14">
        <f t="shared" si="8"/>
        <v>0.00019303240740731198</v>
      </c>
      <c r="AE30" s="9">
        <f t="shared" si="9"/>
        <v>1.942129629620086E-05</v>
      </c>
      <c r="AF30" s="122">
        <f aca="true" t="shared" si="16" ref="AF30:AF36">AE30*8640000</f>
        <v>167.79999999917544</v>
      </c>
      <c r="AG30" s="8">
        <f>'[3]KMU12'!D25</f>
        <v>0.5414571527777777</v>
      </c>
      <c r="AH30" s="8">
        <f>'[3]KMU12'!H25</f>
        <v>0.5416369907407407</v>
      </c>
      <c r="AI30" s="14">
        <f t="shared" si="10"/>
        <v>0.00017983796296294763</v>
      </c>
      <c r="AJ30" s="9">
        <f t="shared" si="11"/>
        <v>6.226851851836511E-06</v>
      </c>
      <c r="AK30" s="122">
        <f aca="true" t="shared" si="17" ref="AK30:AK36">AJ30*8640000</f>
        <v>53.79999999986745</v>
      </c>
      <c r="AL30" s="122">
        <v>0</v>
      </c>
      <c r="AM30" s="200">
        <f t="shared" si="12"/>
        <v>1482.299999999973</v>
      </c>
    </row>
    <row r="31" spans="1:39" ht="21.75" customHeight="1">
      <c r="A31" s="82"/>
      <c r="B31" s="21">
        <v>30</v>
      </c>
      <c r="C31" s="135">
        <v>42</v>
      </c>
      <c r="D31" s="139" t="s">
        <v>152</v>
      </c>
      <c r="E31" s="140" t="s">
        <v>153</v>
      </c>
      <c r="F31" s="141" t="s">
        <v>14</v>
      </c>
      <c r="G31" s="137" t="s">
        <v>154</v>
      </c>
      <c r="H31" s="138">
        <v>1967</v>
      </c>
      <c r="I31" s="137" t="s">
        <v>16</v>
      </c>
      <c r="J31" s="120" t="s">
        <v>128</v>
      </c>
      <c r="K31" s="120" t="s">
        <v>128</v>
      </c>
      <c r="L31" s="121" t="s">
        <v>128</v>
      </c>
      <c r="M31" s="8">
        <f>'[3]KMU9'!D26</f>
        <v>0.3582527199074074</v>
      </c>
      <c r="N31" s="8">
        <f>'[3]KMU9'!H26</f>
        <v>0.3584396064814815</v>
      </c>
      <c r="O31" s="14">
        <f t="shared" si="0"/>
        <v>0.00018688657407406328</v>
      </c>
      <c r="P31" s="9">
        <f t="shared" si="1"/>
        <v>1.3275462962952165E-05</v>
      </c>
      <c r="Q31" s="122">
        <f t="shared" si="2"/>
        <v>114.69999999990671</v>
      </c>
      <c r="R31" s="8">
        <f>'[3]KMU10'!D26</f>
        <v>0.3585354861111111</v>
      </c>
      <c r="S31" s="8">
        <f>'[3]KMU10'!H26</f>
        <v>0.35873069444444444</v>
      </c>
      <c r="T31" s="14">
        <f t="shared" si="3"/>
        <v>0.00019520833333336318</v>
      </c>
      <c r="U31" s="9">
        <f t="shared" si="4"/>
        <v>2.1597222222252064E-05</v>
      </c>
      <c r="V31" s="10">
        <f t="shared" si="5"/>
        <v>186.60000000025784</v>
      </c>
      <c r="W31" s="8">
        <f>'[3]pravidelnost'!D25</f>
        <v>0.5579415972222223</v>
      </c>
      <c r="X31" s="8">
        <f>'[3]pravidelnost'!I25</f>
        <v>0.5635313541666667</v>
      </c>
      <c r="Y31" s="123">
        <f t="shared" si="6"/>
        <v>0.005589756944444413</v>
      </c>
      <c r="Z31" s="124">
        <f t="shared" si="7"/>
        <v>0.00649357638888892</v>
      </c>
      <c r="AA31" s="10">
        <f>(Z31*86400)*100</f>
        <v>56104.50000000027</v>
      </c>
      <c r="AB31" s="8">
        <f>'[3]KMU11'!D26</f>
        <v>0.566181875</v>
      </c>
      <c r="AC31" s="8">
        <f>'[3]KMU11'!H26</f>
        <v>0.5663712268518518</v>
      </c>
      <c r="AD31" s="14">
        <f t="shared" si="8"/>
        <v>0.0001893518518518711</v>
      </c>
      <c r="AE31" s="9">
        <f t="shared" si="9"/>
        <v>1.574074074075997E-05</v>
      </c>
      <c r="AF31" s="122">
        <f t="shared" si="16"/>
        <v>136.00000000016615</v>
      </c>
      <c r="AG31" s="8">
        <f>'[3]KMU12'!D26</f>
        <v>0.5664861111111111</v>
      </c>
      <c r="AH31" s="8">
        <f>'[3]KMU12'!H26</f>
        <v>0.566667662037037</v>
      </c>
      <c r="AI31" s="14">
        <f t="shared" si="10"/>
        <v>0.0001815509259258663</v>
      </c>
      <c r="AJ31" s="9">
        <f t="shared" si="11"/>
        <v>7.939814814755184E-06</v>
      </c>
      <c r="AK31" s="122">
        <f t="shared" si="17"/>
        <v>68.5999999994848</v>
      </c>
      <c r="AL31" s="122">
        <v>0</v>
      </c>
      <c r="AM31" s="200">
        <f t="shared" si="12"/>
        <v>56610.40000000008</v>
      </c>
    </row>
    <row r="32" spans="1:39" ht="21.75" customHeight="1">
      <c r="A32" s="82"/>
      <c r="B32" s="21">
        <v>7</v>
      </c>
      <c r="C32" s="142">
        <v>43</v>
      </c>
      <c r="D32" s="143" t="s">
        <v>81</v>
      </c>
      <c r="E32" s="143" t="s">
        <v>82</v>
      </c>
      <c r="F32" s="144" t="s">
        <v>14</v>
      </c>
      <c r="G32" s="144" t="s">
        <v>155</v>
      </c>
      <c r="H32" s="144">
        <v>1967</v>
      </c>
      <c r="I32" s="145" t="s">
        <v>16</v>
      </c>
      <c r="J32" s="120" t="s">
        <v>128</v>
      </c>
      <c r="K32" s="120" t="s">
        <v>128</v>
      </c>
      <c r="L32" s="121" t="s">
        <v>128</v>
      </c>
      <c r="M32" s="8">
        <f>'[3]KMU9'!D27</f>
        <v>0.36173518518518516</v>
      </c>
      <c r="N32" s="8">
        <f>'[3]KMU9'!H27</f>
        <v>0.36191641203703706</v>
      </c>
      <c r="O32" s="14">
        <f t="shared" si="0"/>
        <v>0.00018122685185190113</v>
      </c>
      <c r="P32" s="9">
        <f t="shared" si="1"/>
        <v>7.61574074079001E-06</v>
      </c>
      <c r="Q32" s="122">
        <f t="shared" si="2"/>
        <v>65.80000000042568</v>
      </c>
      <c r="R32" s="8">
        <f>'[3]KMU10'!D27</f>
        <v>0.36202010416666663</v>
      </c>
      <c r="S32" s="8">
        <f>'[3]KMU10'!H27</f>
        <v>0.36220322916666664</v>
      </c>
      <c r="T32" s="14">
        <f t="shared" si="3"/>
        <v>0.0001831250000000062</v>
      </c>
      <c r="U32" s="9">
        <f t="shared" si="4"/>
        <v>9.513888888895082E-06</v>
      </c>
      <c r="V32" s="10">
        <f t="shared" si="5"/>
        <v>82.2000000000535</v>
      </c>
      <c r="W32" s="8">
        <f>'[3]pravidelnost'!D26</f>
        <v>0.5215469791666667</v>
      </c>
      <c r="X32" s="8">
        <f>'[3]pravidelnost'!I26</f>
        <v>0.5336263888888889</v>
      </c>
      <c r="Y32" s="123">
        <f t="shared" si="6"/>
        <v>0.012079409722222212</v>
      </c>
      <c r="Z32" s="124">
        <f t="shared" si="7"/>
        <v>3.923611111121203E-06</v>
      </c>
      <c r="AA32" s="10">
        <f>(Z32*86400)*100</f>
        <v>33.900000000087196</v>
      </c>
      <c r="AB32" s="8">
        <f>'[3]KMU11'!D27</f>
        <v>0.5371141898148148</v>
      </c>
      <c r="AC32" s="8">
        <f>'[3]KMU11'!H27</f>
        <v>0.5372929282407407</v>
      </c>
      <c r="AD32" s="14">
        <f t="shared" si="8"/>
        <v>0.00017873842592586175</v>
      </c>
      <c r="AE32" s="9">
        <f t="shared" si="9"/>
        <v>5.127314814750637E-06</v>
      </c>
      <c r="AF32" s="122">
        <f t="shared" si="16"/>
        <v>44.299999999445504</v>
      </c>
      <c r="AG32" s="8">
        <f>'[3]KMU12'!D27</f>
        <v>0.537405625</v>
      </c>
      <c r="AH32" s="8">
        <f>'[3]KMU12'!H27</f>
        <v>0.53758375</v>
      </c>
      <c r="AI32" s="14">
        <f t="shared" si="10"/>
        <v>0.00017812500000002895</v>
      </c>
      <c r="AJ32" s="9">
        <f t="shared" si="11"/>
        <v>4.513888888917837E-06</v>
      </c>
      <c r="AK32" s="122">
        <f t="shared" si="17"/>
        <v>39.00000000025011</v>
      </c>
      <c r="AL32" s="122">
        <v>0</v>
      </c>
      <c r="AM32" s="200">
        <f t="shared" si="12"/>
        <v>265.200000000262</v>
      </c>
    </row>
    <row r="33" spans="1:39" ht="21.75" customHeight="1" thickBot="1">
      <c r="A33" s="2"/>
      <c r="B33" s="96">
        <v>25</v>
      </c>
      <c r="C33" s="114">
        <v>44</v>
      </c>
      <c r="D33" s="115" t="s">
        <v>69</v>
      </c>
      <c r="E33" s="116" t="s">
        <v>70</v>
      </c>
      <c r="F33" s="118" t="s">
        <v>14</v>
      </c>
      <c r="G33" s="117" t="s">
        <v>116</v>
      </c>
      <c r="H33" s="117">
        <v>1967</v>
      </c>
      <c r="I33" s="118" t="s">
        <v>16</v>
      </c>
      <c r="J33" s="146" t="s">
        <v>128</v>
      </c>
      <c r="K33" s="146"/>
      <c r="L33" s="147"/>
      <c r="M33" s="8">
        <f>'[3]KMU9'!D28</f>
        <v>0.3911603009259259</v>
      </c>
      <c r="N33" s="8">
        <f>'[3]KMU9'!H28</f>
        <v>0.3913302546296296</v>
      </c>
      <c r="O33" s="14">
        <f t="shared" si="0"/>
        <v>0.00016995370370370688</v>
      </c>
      <c r="P33" s="9">
        <f t="shared" si="1"/>
        <v>3.6574074074042357E-06</v>
      </c>
      <c r="Q33" s="122">
        <f t="shared" si="2"/>
        <v>31.599999999972596</v>
      </c>
      <c r="R33" s="8">
        <f>'[3]KMU10'!D28</f>
        <v>0.3917086805555555</v>
      </c>
      <c r="S33" s="8">
        <f>'[3]KMU10'!H28</f>
        <v>0.3918591898148148</v>
      </c>
      <c r="T33" s="14">
        <f t="shared" si="3"/>
        <v>0.0001505092592593016</v>
      </c>
      <c r="U33" s="9">
        <f t="shared" si="4"/>
        <v>2.310185185180953E-05</v>
      </c>
      <c r="V33" s="10">
        <f t="shared" si="5"/>
        <v>199.59999999963435</v>
      </c>
      <c r="W33" s="8">
        <f>'[3]pravidelnost'!D27</f>
        <v>0</v>
      </c>
      <c r="X33" s="8">
        <f>'[3]pravidelnost'!I27</f>
        <v>0</v>
      </c>
      <c r="Y33" s="123">
        <f t="shared" si="6"/>
        <v>0</v>
      </c>
      <c r="Z33" s="124">
        <f t="shared" si="7"/>
        <v>0.012083333333333333</v>
      </c>
      <c r="AA33" s="10">
        <v>56105</v>
      </c>
      <c r="AB33" s="8">
        <f>'[3]KMU11'!D28</f>
        <v>0.5850241666666667</v>
      </c>
      <c r="AC33" s="8">
        <f>'[3]KMU11'!H28</f>
        <v>0.585230451388889</v>
      </c>
      <c r="AD33" s="14">
        <f t="shared" si="8"/>
        <v>0.000206284722222283</v>
      </c>
      <c r="AE33" s="9">
        <f t="shared" si="9"/>
        <v>3.2673611111171884E-05</v>
      </c>
      <c r="AF33" s="122">
        <f t="shared" si="16"/>
        <v>282.3000000005251</v>
      </c>
      <c r="AG33" s="8">
        <f>'[3]KMU12'!D28</f>
        <v>0.5854291435185185</v>
      </c>
      <c r="AH33" s="8">
        <f>'[3]KMU12'!H28</f>
        <v>0.5856248379629629</v>
      </c>
      <c r="AI33" s="14">
        <f t="shared" si="10"/>
        <v>0.00019569444444444972</v>
      </c>
      <c r="AJ33" s="9">
        <f t="shared" si="11"/>
        <v>2.2083333333338604E-05</v>
      </c>
      <c r="AK33" s="122">
        <f t="shared" si="17"/>
        <v>190.80000000004554</v>
      </c>
      <c r="AL33" s="122">
        <v>0</v>
      </c>
      <c r="AM33" s="200">
        <f t="shared" si="12"/>
        <v>56809.30000000018</v>
      </c>
    </row>
    <row r="34" spans="1:39" ht="21.75" customHeight="1" thickTop="1">
      <c r="A34" s="2"/>
      <c r="B34" s="96">
        <v>17</v>
      </c>
      <c r="C34" s="148">
        <v>45</v>
      </c>
      <c r="D34" s="149" t="s">
        <v>156</v>
      </c>
      <c r="E34" s="150" t="s">
        <v>157</v>
      </c>
      <c r="F34" s="151" t="s">
        <v>13</v>
      </c>
      <c r="G34" s="152" t="s">
        <v>158</v>
      </c>
      <c r="H34" s="152">
        <v>1968</v>
      </c>
      <c r="I34" s="153" t="s">
        <v>16</v>
      </c>
      <c r="J34" s="154" t="s">
        <v>128</v>
      </c>
      <c r="K34" s="154"/>
      <c r="L34" s="155"/>
      <c r="M34" s="8">
        <f>'[3]KMU9'!D29</f>
        <v>0.36640266203703703</v>
      </c>
      <c r="N34" s="8">
        <f>'[3]KMU9'!H29</f>
        <v>0.36657803240740744</v>
      </c>
      <c r="O34" s="14">
        <f t="shared" si="0"/>
        <v>0.00017537037037040903</v>
      </c>
      <c r="P34" s="9">
        <f t="shared" si="1"/>
        <v>1.7592592592979167E-06</v>
      </c>
      <c r="Q34" s="122">
        <f t="shared" si="2"/>
        <v>15.200000000334</v>
      </c>
      <c r="R34" s="8">
        <f>'[3]KMU10'!D29</f>
        <v>0.3666907060185185</v>
      </c>
      <c r="S34" s="8">
        <f>'[3]KMU10'!H29</f>
        <v>0.3668741898148148</v>
      </c>
      <c r="T34" s="14">
        <f t="shared" si="3"/>
        <v>0.00018348379629629097</v>
      </c>
      <c r="U34" s="9">
        <f t="shared" si="4"/>
        <v>9.87268518517985E-06</v>
      </c>
      <c r="V34" s="10">
        <f t="shared" si="5"/>
        <v>85.29999999995391</v>
      </c>
      <c r="W34" s="8">
        <f>'[3]pravidelnost'!D28</f>
        <v>0.5201850925925926</v>
      </c>
      <c r="X34" s="8">
        <f>'[3]pravidelnost'!I28</f>
        <v>0.5322907175925926</v>
      </c>
      <c r="Y34" s="123">
        <f t="shared" si="6"/>
        <v>0.012105625000000009</v>
      </c>
      <c r="Z34" s="124">
        <f t="shared" si="7"/>
        <v>2.229166666667566E-05</v>
      </c>
      <c r="AA34" s="10">
        <f>(Z34*86400)*100</f>
        <v>192.6000000000777</v>
      </c>
      <c r="AB34" s="8">
        <f>'[3]KMU11'!D29</f>
        <v>0.5354358564814815</v>
      </c>
      <c r="AC34" s="8">
        <f>'[3]KMU11'!H29</f>
        <v>0.5356473263888889</v>
      </c>
      <c r="AD34" s="14">
        <f t="shared" si="8"/>
        <v>0.00021146990740739113</v>
      </c>
      <c r="AE34" s="9">
        <f t="shared" si="9"/>
        <v>3.7858796296280016E-05</v>
      </c>
      <c r="AF34" s="122">
        <f t="shared" si="16"/>
        <v>327.09999999985934</v>
      </c>
      <c r="AG34" s="8">
        <f>'[3]KMU12'!D29</f>
        <v>0.5358044675925926</v>
      </c>
      <c r="AH34" s="8">
        <f>'[3]KMU12'!H29</f>
        <v>0.5359883680555556</v>
      </c>
      <c r="AI34" s="14">
        <f t="shared" si="10"/>
        <v>0.00018390046296301588</v>
      </c>
      <c r="AJ34" s="9">
        <f t="shared" si="11"/>
        <v>1.0289351851904758E-05</v>
      </c>
      <c r="AK34" s="122">
        <f t="shared" si="17"/>
        <v>88.90000000045711</v>
      </c>
      <c r="AL34" s="122">
        <v>0</v>
      </c>
      <c r="AM34" s="200">
        <f t="shared" si="12"/>
        <v>709.100000000682</v>
      </c>
    </row>
    <row r="35" spans="1:39" ht="21.75" customHeight="1">
      <c r="A35" s="2"/>
      <c r="B35" s="96">
        <v>9</v>
      </c>
      <c r="C35" s="114">
        <v>54</v>
      </c>
      <c r="D35" s="115" t="s">
        <v>50</v>
      </c>
      <c r="E35" s="116"/>
      <c r="F35" s="118" t="s">
        <v>14</v>
      </c>
      <c r="G35" s="118" t="s">
        <v>98</v>
      </c>
      <c r="H35" s="118">
        <v>1962</v>
      </c>
      <c r="I35" s="118" t="s">
        <v>122</v>
      </c>
      <c r="J35" s="120" t="s">
        <v>128</v>
      </c>
      <c r="K35" s="120" t="s">
        <v>128</v>
      </c>
      <c r="L35" s="121" t="s">
        <v>128</v>
      </c>
      <c r="M35" s="8">
        <f>'[3]KMU9'!D30</f>
        <v>0.3647334606481481</v>
      </c>
      <c r="N35" s="8">
        <f>'[3]KMU9'!H30</f>
        <v>0.36490662037037036</v>
      </c>
      <c r="O35" s="14">
        <f t="shared" si="0"/>
        <v>0.00017315972222226028</v>
      </c>
      <c r="P35" s="9">
        <f t="shared" si="1"/>
        <v>4.513888888508361E-07</v>
      </c>
      <c r="Q35" s="122">
        <f t="shared" si="2"/>
        <v>3.899999999671224</v>
      </c>
      <c r="R35" s="8">
        <f>'[3]KMU10'!D30</f>
        <v>0.36507979166666665</v>
      </c>
      <c r="S35" s="8">
        <f>'[3]KMU10'!H30</f>
        <v>0.36526741898148146</v>
      </c>
      <c r="T35" s="14">
        <f t="shared" si="3"/>
        <v>0.00018762731481480888</v>
      </c>
      <c r="U35" s="9">
        <f t="shared" si="4"/>
        <v>1.4016203703697759E-05</v>
      </c>
      <c r="V35" s="10">
        <f t="shared" si="5"/>
        <v>121.09999999994864</v>
      </c>
      <c r="W35" s="8">
        <f>'[3]pravidelnost'!D29</f>
        <v>0.539400150462963</v>
      </c>
      <c r="X35" s="8">
        <f>'[3]pravidelnost'!I29</f>
        <v>0.5514969675925926</v>
      </c>
      <c r="Y35" s="123">
        <f t="shared" si="6"/>
        <v>0.012096817129629622</v>
      </c>
      <c r="Z35" s="124">
        <f t="shared" si="7"/>
        <v>1.3483796296289222E-05</v>
      </c>
      <c r="AA35" s="10">
        <f>(Z35*86400)*100</f>
        <v>116.49999999993888</v>
      </c>
      <c r="AB35" s="8">
        <f>'[3]KMU11'!D30</f>
        <v>0.5545799305555555</v>
      </c>
      <c r="AC35" s="8">
        <f>'[3]KMU11'!H30</f>
        <v>0.5547387731481481</v>
      </c>
      <c r="AD35" s="14">
        <f t="shared" si="8"/>
        <v>0.0001588425925925785</v>
      </c>
      <c r="AE35" s="9">
        <f t="shared" si="9"/>
        <v>1.4768518518532627E-05</v>
      </c>
      <c r="AF35" s="122">
        <f t="shared" si="16"/>
        <v>127.6000000001219</v>
      </c>
      <c r="AG35" s="8">
        <f>'[3]KMU12'!D30</f>
        <v>0.5549516550925926</v>
      </c>
      <c r="AH35" s="8">
        <f>'[3]KMU12'!H30</f>
        <v>0.5551258449074074</v>
      </c>
      <c r="AI35" s="14">
        <f t="shared" si="10"/>
        <v>0.00017418981481476248</v>
      </c>
      <c r="AJ35" s="9">
        <f t="shared" si="11"/>
        <v>5.787037036513603E-07</v>
      </c>
      <c r="AK35" s="122">
        <f t="shared" si="17"/>
        <v>4.999999999547754</v>
      </c>
      <c r="AL35" s="122">
        <v>0</v>
      </c>
      <c r="AM35" s="200">
        <f t="shared" si="12"/>
        <v>374.0999999992284</v>
      </c>
    </row>
    <row r="36" spans="2:39" ht="21.75" customHeight="1">
      <c r="B36" s="96">
        <v>28</v>
      </c>
      <c r="C36" s="114" t="s">
        <v>85</v>
      </c>
      <c r="D36" s="127" t="s">
        <v>83</v>
      </c>
      <c r="E36" s="127" t="s">
        <v>84</v>
      </c>
      <c r="F36" s="118" t="s">
        <v>14</v>
      </c>
      <c r="G36" s="117" t="s">
        <v>117</v>
      </c>
      <c r="H36" s="117">
        <v>1999</v>
      </c>
      <c r="I36" s="118" t="s">
        <v>16</v>
      </c>
      <c r="J36" s="120"/>
      <c r="K36" s="120"/>
      <c r="L36" s="121"/>
      <c r="M36" s="8">
        <f>'[3]KMU9'!D31</f>
        <v>0.3625963078703704</v>
      </c>
      <c r="N36" s="8">
        <f>'[3]KMU9'!H31</f>
        <v>0.36274798611111114</v>
      </c>
      <c r="O36" s="14">
        <f t="shared" si="0"/>
        <v>0.0001516782407407491</v>
      </c>
      <c r="P36" s="9">
        <f t="shared" si="1"/>
        <v>2.1932870370362025E-05</v>
      </c>
      <c r="Q36" s="122">
        <f t="shared" si="2"/>
        <v>189.4999999999279</v>
      </c>
      <c r="R36" s="8">
        <f>'[3]KMU10'!D31</f>
        <v>0.36283957175925924</v>
      </c>
      <c r="S36" s="8">
        <f>'[3]KMU10'!H31</f>
        <v>0.3629569097222222</v>
      </c>
      <c r="T36" s="14">
        <f t="shared" si="3"/>
        <v>0.00011733796296298227</v>
      </c>
      <c r="U36" s="9">
        <f t="shared" si="4"/>
        <v>5.627314814812885E-05</v>
      </c>
      <c r="V36" s="10">
        <f t="shared" si="5"/>
        <v>486.19999999983327</v>
      </c>
      <c r="W36" s="8">
        <f>'[3]pravidelnost'!D30</f>
        <v>0</v>
      </c>
      <c r="X36" s="8">
        <f>'[3]pravidelnost'!I30</f>
        <v>0</v>
      </c>
      <c r="Y36" s="123">
        <f t="shared" si="6"/>
        <v>0</v>
      </c>
      <c r="Z36" s="124">
        <f t="shared" si="7"/>
        <v>0.012083333333333333</v>
      </c>
      <c r="AA36" s="10">
        <v>56105</v>
      </c>
      <c r="AB36" s="8">
        <f>'[3]KMU11'!D31</f>
        <v>0.5480347222222223</v>
      </c>
      <c r="AC36" s="8">
        <f>'[3]KMU11'!H31</f>
        <v>0.5481893402777778</v>
      </c>
      <c r="AD36" s="14">
        <f t="shared" si="8"/>
        <v>0.0001546180555554999</v>
      </c>
      <c r="AE36" s="9">
        <f t="shared" si="9"/>
        <v>1.8993055555611217E-05</v>
      </c>
      <c r="AF36" s="122">
        <f t="shared" si="16"/>
        <v>164.10000000048092</v>
      </c>
      <c r="AG36" s="8">
        <f>'[3]KMU12'!D31</f>
        <v>0.5482848611111111</v>
      </c>
      <c r="AH36" s="8">
        <f>'[3]KMU12'!H31</f>
        <v>0.5484369560185185</v>
      </c>
      <c r="AI36" s="14">
        <f t="shared" si="10"/>
        <v>0.0001520949074074185</v>
      </c>
      <c r="AJ36" s="9">
        <f t="shared" si="11"/>
        <v>2.151620370369263E-05</v>
      </c>
      <c r="AK36" s="122">
        <f t="shared" si="17"/>
        <v>185.8999999999043</v>
      </c>
      <c r="AL36" s="122">
        <v>0</v>
      </c>
      <c r="AM36" s="200">
        <f t="shared" si="12"/>
        <v>57130.70000000015</v>
      </c>
    </row>
  </sheetData>
  <sheetProtection password="CC37" sheet="1" selectLockedCells="1" selectUnlockedCells="1"/>
  <mergeCells count="46">
    <mergeCell ref="AF5:AF6"/>
    <mergeCell ref="AG5:AG6"/>
    <mergeCell ref="AB5:AB6"/>
    <mergeCell ref="AC5:AC6"/>
    <mergeCell ref="AD5:AD6"/>
    <mergeCell ref="AE5:AE6"/>
    <mergeCell ref="AM4:AM6"/>
    <mergeCell ref="M5:M6"/>
    <mergeCell ref="N5:N6"/>
    <mergeCell ref="O5:O6"/>
    <mergeCell ref="P5:P6"/>
    <mergeCell ref="Q5:Q6"/>
    <mergeCell ref="V5:V6"/>
    <mergeCell ref="W5:W6"/>
    <mergeCell ref="X5:X6"/>
    <mergeCell ref="Y5:Y6"/>
    <mergeCell ref="W4:AA4"/>
    <mergeCell ref="AB4:AF4"/>
    <mergeCell ref="AG4:AK4"/>
    <mergeCell ref="AL4:AL6"/>
    <mergeCell ref="Z5:Z6"/>
    <mergeCell ref="AA5:AA6"/>
    <mergeCell ref="AH5:AH6"/>
    <mergeCell ref="AI5:AI6"/>
    <mergeCell ref="AJ5:AJ6"/>
    <mergeCell ref="AK5:AK6"/>
    <mergeCell ref="M4:Q4"/>
    <mergeCell ref="R4:V4"/>
    <mergeCell ref="R5:R6"/>
    <mergeCell ref="S5:S6"/>
    <mergeCell ref="T5:T6"/>
    <mergeCell ref="U5:U6"/>
    <mergeCell ref="I4:I6"/>
    <mergeCell ref="J4:J6"/>
    <mergeCell ref="K4:K6"/>
    <mergeCell ref="L4:L6"/>
    <mergeCell ref="A1:AM1"/>
    <mergeCell ref="A2:AM3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15" right="0.49" top="1" bottom="1" header="0.4921259845" footer="0.4921259845"/>
  <pageSetup horizontalDpi="600" verticalDpi="600" orientation="portrait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R39"/>
  <sheetViews>
    <sheetView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13" sqref="Q13"/>
    </sheetView>
  </sheetViews>
  <sheetFormatPr defaultColWidth="9.140625" defaultRowHeight="12.75"/>
  <cols>
    <col min="1" max="1" width="0.85546875" style="5" customWidth="1"/>
    <col min="2" max="2" width="4.421875" style="5" customWidth="1"/>
    <col min="3" max="3" width="6.140625" style="11" customWidth="1"/>
    <col min="4" max="4" width="19.28125" style="11" customWidth="1"/>
    <col min="5" max="5" width="20.57421875" style="11" customWidth="1"/>
    <col min="6" max="6" width="8.00390625" style="11" customWidth="1"/>
    <col min="7" max="7" width="32.28125" style="11" customWidth="1"/>
    <col min="8" max="9" width="6.28125" style="11" customWidth="1"/>
    <col min="10" max="12" width="6.28125" style="11" hidden="1" customWidth="1"/>
    <col min="13" max="13" width="18.140625" style="11" customWidth="1"/>
    <col min="14" max="14" width="18.140625" style="13" customWidth="1"/>
    <col min="15" max="15" width="10.28125" style="4" customWidth="1"/>
    <col min="16" max="16" width="8.57421875" style="4" customWidth="1"/>
    <col min="17" max="17" width="13.28125" style="158" customWidth="1"/>
    <col min="18" max="18" width="7.7109375" style="4" customWidth="1"/>
    <col min="19" max="19" width="7.8515625" style="4" customWidth="1"/>
    <col min="20" max="20" width="9.140625" style="4" customWidth="1"/>
    <col min="21" max="21" width="12.00390625" style="4" customWidth="1"/>
    <col min="22" max="22" width="12.140625" style="4" customWidth="1"/>
    <col min="23" max="23" width="9.140625" style="4" customWidth="1"/>
    <col min="24" max="24" width="10.00390625" style="4" customWidth="1"/>
    <col min="25" max="25" width="10.140625" style="4" customWidth="1"/>
    <col min="26" max="26" width="8.57421875" style="4" customWidth="1"/>
    <col min="27" max="27" width="12.421875" style="4" customWidth="1"/>
    <col min="28" max="28" width="11.00390625" style="4" customWidth="1"/>
    <col min="29" max="29" width="9.140625" style="4" customWidth="1"/>
    <col min="30" max="30" width="11.421875" style="4" customWidth="1"/>
    <col min="31" max="16384" width="9.140625" style="4" customWidth="1"/>
  </cols>
  <sheetData>
    <row r="1" spans="1:17" s="1" customFormat="1" ht="36.75" customHeight="1">
      <c r="A1" s="229" t="s">
        <v>183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Q1" s="157"/>
    </row>
    <row r="2" spans="1:17" s="1" customFormat="1" ht="12.75" customHeight="1">
      <c r="A2" s="230" t="s">
        <v>184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Q2" s="157"/>
    </row>
    <row r="3" spans="1:17" s="1" customFormat="1" ht="12.75" customHeight="1" thickBot="1">
      <c r="A3" s="230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Q3" s="157"/>
    </row>
    <row r="4" spans="1:15" ht="15.75" customHeight="1">
      <c r="A4" s="269"/>
      <c r="B4" s="237" t="s">
        <v>0</v>
      </c>
      <c r="C4" s="240" t="s">
        <v>1</v>
      </c>
      <c r="D4" s="243" t="s">
        <v>2</v>
      </c>
      <c r="E4" s="243" t="s">
        <v>3</v>
      </c>
      <c r="F4" s="243" t="s">
        <v>4</v>
      </c>
      <c r="G4" s="243" t="s">
        <v>5</v>
      </c>
      <c r="H4" s="246" t="s">
        <v>6</v>
      </c>
      <c r="I4" s="247" t="s">
        <v>124</v>
      </c>
      <c r="J4" s="247" t="s">
        <v>125</v>
      </c>
      <c r="K4" s="247" t="s">
        <v>126</v>
      </c>
      <c r="L4" s="247" t="s">
        <v>127</v>
      </c>
      <c r="M4" s="3" t="s">
        <v>160</v>
      </c>
      <c r="N4" s="3" t="s">
        <v>162</v>
      </c>
      <c r="O4" s="270" t="s">
        <v>161</v>
      </c>
    </row>
    <row r="5" spans="1:18" ht="15.75" customHeight="1">
      <c r="A5" s="269"/>
      <c r="B5" s="238"/>
      <c r="C5" s="241"/>
      <c r="D5" s="244"/>
      <c r="E5" s="244"/>
      <c r="F5" s="244"/>
      <c r="G5" s="244"/>
      <c r="H5" s="227"/>
      <c r="I5" s="248"/>
      <c r="J5" s="248"/>
      <c r="K5" s="248"/>
      <c r="L5" s="248"/>
      <c r="M5" s="252" t="s">
        <v>7</v>
      </c>
      <c r="N5" s="278" t="s">
        <v>7</v>
      </c>
      <c r="O5" s="271"/>
      <c r="Q5" s="157"/>
      <c r="R5" s="1"/>
    </row>
    <row r="6" spans="1:18" ht="16.5" customHeight="1">
      <c r="A6" s="269"/>
      <c r="B6" s="238"/>
      <c r="C6" s="241"/>
      <c r="D6" s="244"/>
      <c r="E6" s="244"/>
      <c r="F6" s="244"/>
      <c r="G6" s="244"/>
      <c r="H6" s="227"/>
      <c r="I6" s="248"/>
      <c r="J6" s="248"/>
      <c r="K6" s="248"/>
      <c r="L6" s="248"/>
      <c r="M6" s="253"/>
      <c r="N6" s="279"/>
      <c r="O6" s="271"/>
      <c r="Q6" s="157"/>
      <c r="R6" s="1"/>
    </row>
    <row r="7" spans="1:18" ht="16.5" customHeight="1">
      <c r="A7" s="171"/>
      <c r="B7" s="96">
        <v>1</v>
      </c>
      <c r="C7" s="28">
        <v>14</v>
      </c>
      <c r="D7" s="24" t="s">
        <v>41</v>
      </c>
      <c r="E7" s="24" t="s">
        <v>42</v>
      </c>
      <c r="F7" s="29" t="s">
        <v>14</v>
      </c>
      <c r="G7" s="30" t="s">
        <v>92</v>
      </c>
      <c r="H7" s="30">
        <v>1958</v>
      </c>
      <c r="I7" s="30" t="s">
        <v>121</v>
      </c>
      <c r="J7" s="17" t="s">
        <v>128</v>
      </c>
      <c r="K7" s="17" t="s">
        <v>128</v>
      </c>
      <c r="L7" s="17" t="s">
        <v>128</v>
      </c>
      <c r="M7" s="160">
        <v>163.00000000178727</v>
      </c>
      <c r="N7" s="160">
        <v>88.4000000005941</v>
      </c>
      <c r="O7" s="200">
        <f aca="true" t="shared" si="0" ref="O7:O35">M7+N7</f>
        <v>251.40000000238138</v>
      </c>
      <c r="Q7" s="157"/>
      <c r="R7" s="1"/>
    </row>
    <row r="8" spans="1:18" ht="21.75" customHeight="1">
      <c r="A8" s="164"/>
      <c r="B8" s="96">
        <v>2</v>
      </c>
      <c r="C8" s="28">
        <v>12</v>
      </c>
      <c r="D8" s="31" t="s">
        <v>39</v>
      </c>
      <c r="E8" s="24" t="s">
        <v>40</v>
      </c>
      <c r="F8" s="29" t="s">
        <v>14</v>
      </c>
      <c r="G8" s="30" t="s">
        <v>91</v>
      </c>
      <c r="H8" s="30">
        <v>1972</v>
      </c>
      <c r="I8" s="30" t="s">
        <v>121</v>
      </c>
      <c r="J8" s="17" t="s">
        <v>128</v>
      </c>
      <c r="K8" s="17" t="s">
        <v>128</v>
      </c>
      <c r="L8" s="17" t="s">
        <v>128</v>
      </c>
      <c r="M8" s="160">
        <v>128.40000000085195</v>
      </c>
      <c r="N8" s="160">
        <v>197.59999999891141</v>
      </c>
      <c r="O8" s="200">
        <f t="shared" si="0"/>
        <v>325.99999999976336</v>
      </c>
      <c r="Q8" s="157"/>
      <c r="R8" s="1"/>
    </row>
    <row r="9" spans="1:18" ht="21.75" customHeight="1">
      <c r="A9" s="164"/>
      <c r="B9" s="96">
        <v>3</v>
      </c>
      <c r="C9" s="28">
        <v>2</v>
      </c>
      <c r="D9" s="31" t="s">
        <v>27</v>
      </c>
      <c r="E9" s="24" t="s">
        <v>28</v>
      </c>
      <c r="F9" s="29" t="s">
        <v>14</v>
      </c>
      <c r="G9" s="30" t="s">
        <v>29</v>
      </c>
      <c r="H9" s="30">
        <v>1950</v>
      </c>
      <c r="I9" s="30" t="s">
        <v>121</v>
      </c>
      <c r="J9" s="17" t="s">
        <v>128</v>
      </c>
      <c r="K9" s="17"/>
      <c r="L9" s="17"/>
      <c r="M9" s="160">
        <v>245.0000000008964</v>
      </c>
      <c r="N9" s="160">
        <v>119.99999999935152</v>
      </c>
      <c r="O9" s="200">
        <f t="shared" si="0"/>
        <v>365.0000000002479</v>
      </c>
      <c r="Q9" s="157"/>
      <c r="R9" s="1"/>
    </row>
    <row r="10" spans="1:18" ht="21.75" customHeight="1">
      <c r="A10" s="2"/>
      <c r="B10" s="96">
        <v>4</v>
      </c>
      <c r="C10" s="28">
        <v>34</v>
      </c>
      <c r="D10" s="24" t="s">
        <v>71</v>
      </c>
      <c r="E10" s="24" t="s">
        <v>72</v>
      </c>
      <c r="F10" s="29" t="s">
        <v>14</v>
      </c>
      <c r="G10" s="30" t="s">
        <v>111</v>
      </c>
      <c r="H10" s="30">
        <v>1952</v>
      </c>
      <c r="I10" s="30" t="s">
        <v>16</v>
      </c>
      <c r="J10" s="17" t="s">
        <v>128</v>
      </c>
      <c r="K10" s="17" t="s">
        <v>128</v>
      </c>
      <c r="L10" s="17" t="s">
        <v>128</v>
      </c>
      <c r="M10" s="160">
        <v>358.70000000080194</v>
      </c>
      <c r="N10" s="160">
        <v>258.89999999939215</v>
      </c>
      <c r="O10" s="200">
        <f t="shared" si="0"/>
        <v>617.6000000001941</v>
      </c>
      <c r="Q10" s="157"/>
      <c r="R10" s="1"/>
    </row>
    <row r="11" spans="1:18" ht="21.75" customHeight="1">
      <c r="A11" s="164"/>
      <c r="B11" s="96">
        <v>5</v>
      </c>
      <c r="C11" s="89">
        <v>43</v>
      </c>
      <c r="D11" s="90" t="s">
        <v>81</v>
      </c>
      <c r="E11" s="90" t="s">
        <v>82</v>
      </c>
      <c r="F11" s="91" t="s">
        <v>14</v>
      </c>
      <c r="G11" s="91" t="s">
        <v>155</v>
      </c>
      <c r="H11" s="91">
        <v>1967</v>
      </c>
      <c r="I11" s="92" t="s">
        <v>16</v>
      </c>
      <c r="J11" s="17" t="s">
        <v>128</v>
      </c>
      <c r="K11" s="17" t="s">
        <v>128</v>
      </c>
      <c r="L11" s="17" t="s">
        <v>128</v>
      </c>
      <c r="M11" s="160">
        <v>456.39999999913147</v>
      </c>
      <c r="N11" s="160">
        <v>265.200000000262</v>
      </c>
      <c r="O11" s="200">
        <f t="shared" si="0"/>
        <v>721.5999999993935</v>
      </c>
      <c r="Q11" s="157"/>
      <c r="R11" s="1"/>
    </row>
    <row r="12" spans="1:18" ht="21.75" customHeight="1">
      <c r="A12" s="164"/>
      <c r="B12" s="96">
        <v>6</v>
      </c>
      <c r="C12" s="28">
        <v>35</v>
      </c>
      <c r="D12" s="34" t="s">
        <v>73</v>
      </c>
      <c r="E12" s="34" t="s">
        <v>74</v>
      </c>
      <c r="F12" s="30" t="s">
        <v>14</v>
      </c>
      <c r="G12" s="29" t="s">
        <v>112</v>
      </c>
      <c r="H12" s="29">
        <v>1954</v>
      </c>
      <c r="I12" s="30" t="s">
        <v>16</v>
      </c>
      <c r="J12" s="17" t="s">
        <v>128</v>
      </c>
      <c r="K12" s="17" t="s">
        <v>128</v>
      </c>
      <c r="L12" s="17" t="s">
        <v>128</v>
      </c>
      <c r="M12" s="160">
        <v>292.2999999984269</v>
      </c>
      <c r="N12" s="160">
        <v>432.7000000003317</v>
      </c>
      <c r="O12" s="200">
        <f t="shared" si="0"/>
        <v>724.9999999987587</v>
      </c>
      <c r="Q12" s="157"/>
      <c r="R12" s="1"/>
    </row>
    <row r="13" spans="1:18" ht="21.75" customHeight="1">
      <c r="A13" s="164"/>
      <c r="B13" s="96">
        <v>7</v>
      </c>
      <c r="C13" s="28">
        <v>17</v>
      </c>
      <c r="D13" s="31" t="s">
        <v>43</v>
      </c>
      <c r="E13" s="24" t="s">
        <v>44</v>
      </c>
      <c r="F13" s="29" t="s">
        <v>13</v>
      </c>
      <c r="G13" s="29" t="s">
        <v>93</v>
      </c>
      <c r="H13" s="30">
        <v>1970</v>
      </c>
      <c r="I13" s="30" t="s">
        <v>121</v>
      </c>
      <c r="J13" s="17" t="s">
        <v>128</v>
      </c>
      <c r="K13" s="17" t="s">
        <v>128</v>
      </c>
      <c r="L13" s="17" t="s">
        <v>128</v>
      </c>
      <c r="M13" s="160">
        <v>400.8000000011869</v>
      </c>
      <c r="N13" s="160">
        <v>430.00000000041234</v>
      </c>
      <c r="O13" s="200">
        <f t="shared" si="0"/>
        <v>830.8000000015993</v>
      </c>
      <c r="Q13" s="157"/>
      <c r="R13" s="1"/>
    </row>
    <row r="14" spans="1:18" ht="21.75" customHeight="1">
      <c r="A14" s="164"/>
      <c r="B14" s="96">
        <v>8</v>
      </c>
      <c r="C14" s="28">
        <v>36</v>
      </c>
      <c r="D14" s="24" t="s">
        <v>75</v>
      </c>
      <c r="E14" s="24" t="s">
        <v>76</v>
      </c>
      <c r="F14" s="29" t="s">
        <v>14</v>
      </c>
      <c r="G14" s="30" t="s">
        <v>145</v>
      </c>
      <c r="H14" s="30">
        <v>1960</v>
      </c>
      <c r="I14" s="30" t="s">
        <v>16</v>
      </c>
      <c r="J14" s="17" t="s">
        <v>128</v>
      </c>
      <c r="K14" s="17" t="s">
        <v>128</v>
      </c>
      <c r="L14" s="17" t="s">
        <v>128</v>
      </c>
      <c r="M14" s="160">
        <v>721.4999999997999</v>
      </c>
      <c r="N14" s="160">
        <v>176.00000000066683</v>
      </c>
      <c r="O14" s="200">
        <f t="shared" si="0"/>
        <v>897.5000000004668</v>
      </c>
      <c r="Q14" s="157"/>
      <c r="R14" s="1"/>
    </row>
    <row r="15" spans="1:18" ht="21.75" customHeight="1">
      <c r="A15" s="164"/>
      <c r="B15" s="96">
        <v>9</v>
      </c>
      <c r="C15" s="28">
        <v>11</v>
      </c>
      <c r="D15" s="33" t="s">
        <v>38</v>
      </c>
      <c r="E15" s="34"/>
      <c r="F15" s="29" t="s">
        <v>14</v>
      </c>
      <c r="G15" s="29" t="s">
        <v>90</v>
      </c>
      <c r="H15" s="29">
        <v>1960</v>
      </c>
      <c r="I15" s="30" t="s">
        <v>121</v>
      </c>
      <c r="J15" s="17" t="s">
        <v>128</v>
      </c>
      <c r="K15" s="17" t="s">
        <v>128</v>
      </c>
      <c r="L15" s="17" t="s">
        <v>128</v>
      </c>
      <c r="M15" s="160">
        <v>530.4000000008027</v>
      </c>
      <c r="N15" s="160">
        <v>367.200000000941</v>
      </c>
      <c r="O15" s="200">
        <f t="shared" si="0"/>
        <v>897.6000000017436</v>
      </c>
      <c r="Q15" s="157"/>
      <c r="R15" s="1"/>
    </row>
    <row r="16" spans="1:18" ht="21.75" customHeight="1">
      <c r="A16" s="164"/>
      <c r="B16" s="96">
        <v>10</v>
      </c>
      <c r="C16" s="28">
        <v>30</v>
      </c>
      <c r="D16" s="34" t="s">
        <v>66</v>
      </c>
      <c r="E16" s="34" t="s">
        <v>67</v>
      </c>
      <c r="F16" s="29" t="s">
        <v>13</v>
      </c>
      <c r="G16" s="29" t="s">
        <v>108</v>
      </c>
      <c r="H16" s="29">
        <v>1943</v>
      </c>
      <c r="I16" s="30" t="s">
        <v>16</v>
      </c>
      <c r="J16" s="75" t="s">
        <v>16</v>
      </c>
      <c r="K16" s="17" t="s">
        <v>128</v>
      </c>
      <c r="L16" s="17" t="s">
        <v>128</v>
      </c>
      <c r="M16" s="160">
        <v>783.9000000007206</v>
      </c>
      <c r="N16" s="160">
        <v>191.70000000087038</v>
      </c>
      <c r="O16" s="200">
        <f t="shared" si="0"/>
        <v>975.6000000015911</v>
      </c>
      <c r="Q16" s="157"/>
      <c r="R16" s="1"/>
    </row>
    <row r="17" spans="1:18" ht="21.75" customHeight="1">
      <c r="A17" s="164"/>
      <c r="B17" s="96">
        <v>11</v>
      </c>
      <c r="C17" s="28">
        <v>7</v>
      </c>
      <c r="D17" s="31" t="s">
        <v>32</v>
      </c>
      <c r="E17" s="24" t="s">
        <v>33</v>
      </c>
      <c r="F17" s="29" t="s">
        <v>14</v>
      </c>
      <c r="G17" s="30" t="s">
        <v>87</v>
      </c>
      <c r="H17" s="30">
        <v>1972</v>
      </c>
      <c r="I17" s="30" t="s">
        <v>121</v>
      </c>
      <c r="J17" s="17" t="s">
        <v>128</v>
      </c>
      <c r="K17" s="17" t="s">
        <v>128</v>
      </c>
      <c r="L17" s="17" t="s">
        <v>128</v>
      </c>
      <c r="M17" s="160">
        <v>591.699999999669</v>
      </c>
      <c r="N17" s="160">
        <v>543.6999999998384</v>
      </c>
      <c r="O17" s="200">
        <f t="shared" si="0"/>
        <v>1135.3999999995074</v>
      </c>
      <c r="Q17" s="157"/>
      <c r="R17" s="1"/>
    </row>
    <row r="18" spans="1:18" ht="21.75" customHeight="1">
      <c r="A18" s="2"/>
      <c r="B18" s="96">
        <v>12</v>
      </c>
      <c r="C18" s="28">
        <v>25</v>
      </c>
      <c r="D18" s="34" t="s">
        <v>62</v>
      </c>
      <c r="E18" s="34" t="s">
        <v>63</v>
      </c>
      <c r="F18" s="30" t="s">
        <v>14</v>
      </c>
      <c r="G18" s="29" t="s">
        <v>106</v>
      </c>
      <c r="H18" s="29">
        <v>1934</v>
      </c>
      <c r="I18" s="30" t="s">
        <v>16</v>
      </c>
      <c r="J18" s="17" t="s">
        <v>128</v>
      </c>
      <c r="K18" s="17" t="s">
        <v>128</v>
      </c>
      <c r="L18" s="17" t="s">
        <v>128</v>
      </c>
      <c r="M18" s="160">
        <v>807.0999999998703</v>
      </c>
      <c r="N18" s="160">
        <v>454.4000000001034</v>
      </c>
      <c r="O18" s="200">
        <f t="shared" si="0"/>
        <v>1261.4999999999736</v>
      </c>
      <c r="Q18" s="157"/>
      <c r="R18" s="1"/>
    </row>
    <row r="19" spans="1:18" ht="21.75" customHeight="1">
      <c r="A19" s="2"/>
      <c r="B19" s="96">
        <v>13</v>
      </c>
      <c r="C19" s="165">
        <v>45</v>
      </c>
      <c r="D19" s="149" t="s">
        <v>156</v>
      </c>
      <c r="E19" s="150" t="s">
        <v>157</v>
      </c>
      <c r="F19" s="166" t="s">
        <v>13</v>
      </c>
      <c r="G19" s="141" t="s">
        <v>158</v>
      </c>
      <c r="H19" s="141">
        <v>1968</v>
      </c>
      <c r="I19" s="137" t="s">
        <v>16</v>
      </c>
      <c r="J19" s="74"/>
      <c r="K19" s="74"/>
      <c r="L19" s="74"/>
      <c r="M19" s="74">
        <v>686</v>
      </c>
      <c r="N19" s="160">
        <v>709.100000000682</v>
      </c>
      <c r="O19" s="200">
        <f t="shared" si="0"/>
        <v>1395.100000000682</v>
      </c>
      <c r="Q19" s="157"/>
      <c r="R19" s="1"/>
    </row>
    <row r="20" spans="1:18" ht="21.75" customHeight="1">
      <c r="A20" s="164"/>
      <c r="B20" s="96">
        <v>14</v>
      </c>
      <c r="C20" s="28">
        <v>18</v>
      </c>
      <c r="D20" s="31" t="s">
        <v>45</v>
      </c>
      <c r="E20" s="24" t="s">
        <v>46</v>
      </c>
      <c r="F20" s="29" t="s">
        <v>94</v>
      </c>
      <c r="G20" s="30" t="s">
        <v>95</v>
      </c>
      <c r="H20" s="30">
        <v>1972</v>
      </c>
      <c r="I20" s="30" t="s">
        <v>121</v>
      </c>
      <c r="J20" s="17" t="s">
        <v>128</v>
      </c>
      <c r="K20" s="17" t="s">
        <v>128</v>
      </c>
      <c r="L20" s="17" t="s">
        <v>128</v>
      </c>
      <c r="M20" s="160">
        <v>641.4000000010737</v>
      </c>
      <c r="N20" s="160">
        <v>1395.1000000008596</v>
      </c>
      <c r="O20" s="200">
        <f t="shared" si="0"/>
        <v>2036.5000000019334</v>
      </c>
      <c r="Q20" s="157"/>
      <c r="R20" s="1"/>
    </row>
    <row r="21" spans="1:18" ht="21.75" customHeight="1">
      <c r="A21" s="164"/>
      <c r="B21" s="96">
        <v>15</v>
      </c>
      <c r="C21" s="28">
        <v>23</v>
      </c>
      <c r="D21" s="24" t="s">
        <v>58</v>
      </c>
      <c r="E21" s="24" t="s">
        <v>59</v>
      </c>
      <c r="F21" s="29" t="s">
        <v>13</v>
      </c>
      <c r="G21" s="30" t="s">
        <v>104</v>
      </c>
      <c r="H21" s="30">
        <v>1928</v>
      </c>
      <c r="I21" s="30" t="s">
        <v>16</v>
      </c>
      <c r="J21" s="17" t="s">
        <v>128</v>
      </c>
      <c r="K21" s="17" t="s">
        <v>128</v>
      </c>
      <c r="L21" s="17" t="s">
        <v>128</v>
      </c>
      <c r="M21" s="160">
        <v>728.2999999998552</v>
      </c>
      <c r="N21" s="160">
        <v>1720.3999999992843</v>
      </c>
      <c r="O21" s="200">
        <f t="shared" si="0"/>
        <v>2448.6999999991394</v>
      </c>
      <c r="Q21" s="157"/>
      <c r="R21" s="1"/>
    </row>
    <row r="22" spans="1:18" ht="21.75" customHeight="1">
      <c r="A22" s="164"/>
      <c r="B22" s="96">
        <v>16</v>
      </c>
      <c r="C22" s="28">
        <v>5</v>
      </c>
      <c r="D22" s="31" t="s">
        <v>30</v>
      </c>
      <c r="E22" s="24" t="s">
        <v>31</v>
      </c>
      <c r="F22" s="29" t="s">
        <v>14</v>
      </c>
      <c r="G22" s="30" t="s">
        <v>137</v>
      </c>
      <c r="H22" s="30">
        <v>1962</v>
      </c>
      <c r="I22" s="30" t="s">
        <v>121</v>
      </c>
      <c r="J22" s="17" t="s">
        <v>128</v>
      </c>
      <c r="K22" s="17" t="s">
        <v>128</v>
      </c>
      <c r="L22" s="17" t="s">
        <v>128</v>
      </c>
      <c r="M22" s="160">
        <v>2258.300000000744</v>
      </c>
      <c r="N22" s="160">
        <v>554.4000000007477</v>
      </c>
      <c r="O22" s="200">
        <f t="shared" si="0"/>
        <v>2812.700000001492</v>
      </c>
      <c r="Q22" s="157"/>
      <c r="R22" s="1"/>
    </row>
    <row r="23" spans="1:18" ht="21.75" customHeight="1">
      <c r="A23" s="2"/>
      <c r="B23" s="96">
        <v>17</v>
      </c>
      <c r="C23" s="28">
        <v>8</v>
      </c>
      <c r="D23" s="31" t="s">
        <v>34</v>
      </c>
      <c r="E23" s="24" t="s">
        <v>35</v>
      </c>
      <c r="F23" s="29" t="s">
        <v>14</v>
      </c>
      <c r="G23" s="30" t="s">
        <v>88</v>
      </c>
      <c r="H23" s="30">
        <v>1958</v>
      </c>
      <c r="I23" s="30" t="s">
        <v>121</v>
      </c>
      <c r="J23" s="17" t="s">
        <v>129</v>
      </c>
      <c r="K23" s="17"/>
      <c r="L23" s="17"/>
      <c r="M23" s="160">
        <v>815.2000000015144</v>
      </c>
      <c r="N23" s="160">
        <v>2072.800000000623</v>
      </c>
      <c r="O23" s="200">
        <f t="shared" si="0"/>
        <v>2888.0000000021373</v>
      </c>
      <c r="Q23" s="157"/>
      <c r="R23" s="1"/>
    </row>
    <row r="24" spans="1:18" ht="21.75" customHeight="1">
      <c r="A24" s="164"/>
      <c r="B24" s="96">
        <v>18</v>
      </c>
      <c r="C24" s="28">
        <v>54</v>
      </c>
      <c r="D24" s="31" t="s">
        <v>50</v>
      </c>
      <c r="E24" s="24"/>
      <c r="F24" s="30" t="s">
        <v>14</v>
      </c>
      <c r="G24" s="30" t="s">
        <v>98</v>
      </c>
      <c r="H24" s="30">
        <v>1962</v>
      </c>
      <c r="I24" s="30" t="s">
        <v>122</v>
      </c>
      <c r="J24" s="17" t="s">
        <v>128</v>
      </c>
      <c r="K24" s="17"/>
      <c r="L24" s="17"/>
      <c r="M24" s="160">
        <v>3740.6999999984764</v>
      </c>
      <c r="N24" s="160">
        <v>374.0999999992284</v>
      </c>
      <c r="O24" s="200">
        <f t="shared" si="0"/>
        <v>4114.799999997705</v>
      </c>
      <c r="Q24" s="157"/>
      <c r="R24" s="1"/>
    </row>
    <row r="25" spans="1:18" ht="21.75" customHeight="1">
      <c r="A25" s="164"/>
      <c r="B25" s="96">
        <v>19</v>
      </c>
      <c r="C25" s="28">
        <v>41</v>
      </c>
      <c r="D25" s="31" t="s">
        <v>79</v>
      </c>
      <c r="E25" s="24" t="s">
        <v>80</v>
      </c>
      <c r="F25" s="29" t="s">
        <v>13</v>
      </c>
      <c r="G25" s="30" t="s">
        <v>114</v>
      </c>
      <c r="H25" s="30">
        <v>1964</v>
      </c>
      <c r="I25" s="30" t="s">
        <v>16</v>
      </c>
      <c r="J25" s="17" t="s">
        <v>128</v>
      </c>
      <c r="K25" s="17" t="s">
        <v>128</v>
      </c>
      <c r="L25" s="17" t="s">
        <v>128</v>
      </c>
      <c r="M25" s="160">
        <v>3229.8999999989774</v>
      </c>
      <c r="N25" s="160">
        <v>1482.299999999973</v>
      </c>
      <c r="O25" s="200">
        <f t="shared" si="0"/>
        <v>4712.19999999895</v>
      </c>
      <c r="Q25" s="157"/>
      <c r="R25" s="1"/>
    </row>
    <row r="26" spans="1:18" ht="21.75" customHeight="1">
      <c r="A26" s="164"/>
      <c r="B26" s="96">
        <v>20</v>
      </c>
      <c r="C26" s="76">
        <v>29</v>
      </c>
      <c r="D26" s="77" t="s">
        <v>140</v>
      </c>
      <c r="E26" s="74"/>
      <c r="F26" s="74" t="s">
        <v>94</v>
      </c>
      <c r="G26" s="74" t="s">
        <v>141</v>
      </c>
      <c r="H26" s="74">
        <v>1938</v>
      </c>
      <c r="I26" s="74" t="s">
        <v>16</v>
      </c>
      <c r="J26" s="17" t="s">
        <v>128</v>
      </c>
      <c r="K26" s="17" t="s">
        <v>128</v>
      </c>
      <c r="L26" s="17" t="s">
        <v>128</v>
      </c>
      <c r="M26" s="176">
        <v>5067</v>
      </c>
      <c r="N26" s="160">
        <v>459.39999999940596</v>
      </c>
      <c r="O26" s="200">
        <f t="shared" si="0"/>
        <v>5526.399999999406</v>
      </c>
      <c r="Q26" s="157"/>
      <c r="R26" s="1"/>
    </row>
    <row r="27" spans="1:18" ht="21.75" customHeight="1">
      <c r="A27" s="164"/>
      <c r="B27" s="96">
        <v>21</v>
      </c>
      <c r="C27" s="76">
        <v>33</v>
      </c>
      <c r="D27" s="77" t="s">
        <v>143</v>
      </c>
      <c r="E27" s="74"/>
      <c r="F27" s="74" t="s">
        <v>94</v>
      </c>
      <c r="G27" s="74" t="s">
        <v>144</v>
      </c>
      <c r="H27" s="74">
        <v>1952</v>
      </c>
      <c r="I27" s="74" t="s">
        <v>16</v>
      </c>
      <c r="J27" s="17" t="s">
        <v>128</v>
      </c>
      <c r="K27" s="17" t="s">
        <v>128</v>
      </c>
      <c r="L27" s="17" t="s">
        <v>128</v>
      </c>
      <c r="M27" s="176">
        <v>5235</v>
      </c>
      <c r="N27" s="160">
        <v>440.0000000014802</v>
      </c>
      <c r="O27" s="200">
        <f t="shared" si="0"/>
        <v>5675.000000001481</v>
      </c>
      <c r="Q27" s="157"/>
      <c r="R27" s="1"/>
    </row>
    <row r="28" spans="1:18" ht="21.75" customHeight="1">
      <c r="A28" s="164"/>
      <c r="B28" s="96">
        <v>22</v>
      </c>
      <c r="C28" s="28">
        <v>31</v>
      </c>
      <c r="D28" s="24" t="s">
        <v>68</v>
      </c>
      <c r="E28" s="24" t="s">
        <v>118</v>
      </c>
      <c r="F28" s="29" t="s">
        <v>13</v>
      </c>
      <c r="G28" s="30" t="s">
        <v>142</v>
      </c>
      <c r="H28" s="30">
        <v>1949</v>
      </c>
      <c r="I28" s="30" t="s">
        <v>16</v>
      </c>
      <c r="J28" s="17" t="s">
        <v>128</v>
      </c>
      <c r="K28" s="17" t="s">
        <v>128</v>
      </c>
      <c r="L28" s="17" t="s">
        <v>128</v>
      </c>
      <c r="M28" s="160">
        <v>3528.20000000079</v>
      </c>
      <c r="N28" s="160">
        <v>4823.999999998484</v>
      </c>
      <c r="O28" s="200">
        <f t="shared" si="0"/>
        <v>8352.199999999273</v>
      </c>
      <c r="Q28" s="157"/>
      <c r="R28" s="1"/>
    </row>
    <row r="29" spans="1:18" ht="21.75" customHeight="1">
      <c r="A29" s="164"/>
      <c r="B29" s="96">
        <v>23</v>
      </c>
      <c r="C29" s="28">
        <v>22</v>
      </c>
      <c r="D29" s="24" t="s">
        <v>56</v>
      </c>
      <c r="E29" s="24" t="s">
        <v>57</v>
      </c>
      <c r="F29" s="29" t="s">
        <v>13</v>
      </c>
      <c r="G29" s="30" t="s">
        <v>103</v>
      </c>
      <c r="H29" s="30">
        <v>1925</v>
      </c>
      <c r="I29" s="30" t="s">
        <v>16</v>
      </c>
      <c r="J29" s="17" t="s">
        <v>128</v>
      </c>
      <c r="K29" s="17" t="s">
        <v>128</v>
      </c>
      <c r="L29" s="17" t="s">
        <v>128</v>
      </c>
      <c r="M29" s="160">
        <v>4529.30000000015</v>
      </c>
      <c r="N29" s="160">
        <v>35983.39999999951</v>
      </c>
      <c r="O29" s="200">
        <f t="shared" si="0"/>
        <v>40512.699999999655</v>
      </c>
      <c r="Q29" s="157"/>
      <c r="R29" s="1"/>
    </row>
    <row r="30" spans="1:18" ht="21.75" customHeight="1">
      <c r="A30" s="164"/>
      <c r="B30" s="96">
        <v>24</v>
      </c>
      <c r="C30" s="28">
        <v>21</v>
      </c>
      <c r="D30" s="31" t="s">
        <v>54</v>
      </c>
      <c r="E30" s="24" t="s">
        <v>55</v>
      </c>
      <c r="F30" s="29" t="s">
        <v>13</v>
      </c>
      <c r="G30" s="30" t="s">
        <v>102</v>
      </c>
      <c r="H30" s="30">
        <v>1922</v>
      </c>
      <c r="I30" s="30" t="s">
        <v>16</v>
      </c>
      <c r="J30" s="17" t="s">
        <v>128</v>
      </c>
      <c r="K30" s="17" t="s">
        <v>128</v>
      </c>
      <c r="L30" s="17" t="s">
        <v>128</v>
      </c>
      <c r="M30" s="160">
        <v>2067.5000000009654</v>
      </c>
      <c r="N30" s="160">
        <v>42222.20000000151</v>
      </c>
      <c r="O30" s="200">
        <f t="shared" si="0"/>
        <v>44289.70000000248</v>
      </c>
      <c r="Q30" s="157"/>
      <c r="R30" s="1"/>
    </row>
    <row r="31" spans="1:18" ht="21.75" customHeight="1">
      <c r="A31" s="164"/>
      <c r="B31" s="96">
        <v>26</v>
      </c>
      <c r="C31" s="28">
        <v>37</v>
      </c>
      <c r="D31" s="24" t="s">
        <v>77</v>
      </c>
      <c r="E31" s="24" t="s">
        <v>78</v>
      </c>
      <c r="F31" s="29" t="s">
        <v>13</v>
      </c>
      <c r="G31" s="30" t="s">
        <v>88</v>
      </c>
      <c r="H31" s="30">
        <v>1960</v>
      </c>
      <c r="I31" s="30" t="s">
        <v>16</v>
      </c>
      <c r="J31" s="17" t="s">
        <v>128</v>
      </c>
      <c r="K31" s="17" t="s">
        <v>128</v>
      </c>
      <c r="L31" s="17" t="s">
        <v>128</v>
      </c>
      <c r="M31" s="160">
        <v>625.0999999987102</v>
      </c>
      <c r="N31" s="160">
        <v>55307.499999999614</v>
      </c>
      <c r="O31" s="200">
        <f t="shared" si="0"/>
        <v>55932.599999998325</v>
      </c>
      <c r="Q31" s="157"/>
      <c r="R31" s="1"/>
    </row>
    <row r="32" spans="1:18" ht="21.75" customHeight="1">
      <c r="A32" s="164"/>
      <c r="B32" s="96">
        <v>25</v>
      </c>
      <c r="C32" s="28">
        <v>9</v>
      </c>
      <c r="D32" s="31" t="s">
        <v>36</v>
      </c>
      <c r="E32" s="24" t="s">
        <v>37</v>
      </c>
      <c r="F32" s="29" t="s">
        <v>14</v>
      </c>
      <c r="G32" s="30" t="s">
        <v>89</v>
      </c>
      <c r="H32" s="30">
        <v>1959</v>
      </c>
      <c r="I32" s="30" t="s">
        <v>121</v>
      </c>
      <c r="J32" s="17" t="s">
        <v>128</v>
      </c>
      <c r="K32" s="17" t="s">
        <v>128</v>
      </c>
      <c r="L32" s="17" t="s">
        <v>128</v>
      </c>
      <c r="M32" s="160">
        <v>246.70000000004666</v>
      </c>
      <c r="N32" s="160">
        <v>56924.5000000007</v>
      </c>
      <c r="O32" s="200">
        <f t="shared" si="0"/>
        <v>57171.20000000075</v>
      </c>
      <c r="Q32" s="157"/>
      <c r="R32" s="1"/>
    </row>
    <row r="33" spans="1:18" ht="21.75" customHeight="1">
      <c r="A33" s="164"/>
      <c r="B33" s="96">
        <v>29</v>
      </c>
      <c r="C33" s="165">
        <v>42</v>
      </c>
      <c r="D33" s="139" t="s">
        <v>152</v>
      </c>
      <c r="E33" s="140" t="s">
        <v>153</v>
      </c>
      <c r="F33" s="141" t="s">
        <v>14</v>
      </c>
      <c r="G33" s="137" t="s">
        <v>154</v>
      </c>
      <c r="H33" s="137">
        <v>1967</v>
      </c>
      <c r="I33" s="137" t="s">
        <v>16</v>
      </c>
      <c r="J33" s="74"/>
      <c r="K33" s="74"/>
      <c r="L33" s="74"/>
      <c r="M33" s="74">
        <v>1214</v>
      </c>
      <c r="N33" s="160">
        <v>56610.40000000008</v>
      </c>
      <c r="O33" s="200">
        <f t="shared" si="0"/>
        <v>57824.40000000008</v>
      </c>
      <c r="Q33" s="157"/>
      <c r="R33" s="1"/>
    </row>
    <row r="34" spans="1:18" ht="21.75" customHeight="1">
      <c r="A34" s="164"/>
      <c r="B34" s="96">
        <v>27</v>
      </c>
      <c r="C34" s="70">
        <v>39</v>
      </c>
      <c r="D34" s="86" t="s">
        <v>149</v>
      </c>
      <c r="E34" s="86" t="s">
        <v>150</v>
      </c>
      <c r="F34" s="73" t="s">
        <v>14</v>
      </c>
      <c r="G34" s="73" t="s">
        <v>151</v>
      </c>
      <c r="H34" s="73">
        <v>1962</v>
      </c>
      <c r="I34" s="73" t="s">
        <v>16</v>
      </c>
      <c r="J34" s="17" t="s">
        <v>128</v>
      </c>
      <c r="K34" s="17" t="s">
        <v>128</v>
      </c>
      <c r="L34" s="17" t="s">
        <v>128</v>
      </c>
      <c r="M34" s="74">
        <v>682</v>
      </c>
      <c r="N34" s="160">
        <v>57148.3</v>
      </c>
      <c r="O34" s="200">
        <f t="shared" si="0"/>
        <v>57830.3</v>
      </c>
      <c r="Q34" s="157"/>
      <c r="R34" s="1"/>
    </row>
    <row r="35" spans="1:18" ht="21.75" customHeight="1">
      <c r="A35" s="2"/>
      <c r="B35" s="96">
        <v>28</v>
      </c>
      <c r="C35" s="28">
        <v>44</v>
      </c>
      <c r="D35" s="31" t="s">
        <v>69</v>
      </c>
      <c r="E35" s="24" t="s">
        <v>70</v>
      </c>
      <c r="F35" s="30" t="s">
        <v>14</v>
      </c>
      <c r="G35" s="29" t="s">
        <v>116</v>
      </c>
      <c r="H35" s="29">
        <v>1967</v>
      </c>
      <c r="I35" s="30" t="s">
        <v>16</v>
      </c>
      <c r="J35" s="17" t="s">
        <v>128</v>
      </c>
      <c r="K35" s="17" t="s">
        <v>128</v>
      </c>
      <c r="L35" s="17" t="s">
        <v>128</v>
      </c>
      <c r="M35" s="160">
        <v>1776.2999999990363</v>
      </c>
      <c r="N35" s="160">
        <v>56809.30000000018</v>
      </c>
      <c r="O35" s="200">
        <f t="shared" si="0"/>
        <v>58585.59999999921</v>
      </c>
      <c r="Q35" s="157"/>
      <c r="R35" s="1"/>
    </row>
    <row r="36" spans="2:18" ht="21.75" customHeight="1">
      <c r="B36" s="106"/>
      <c r="C36" s="107"/>
      <c r="D36" s="107"/>
      <c r="E36" s="107"/>
      <c r="F36" s="107"/>
      <c r="G36" s="107"/>
      <c r="H36" s="107"/>
      <c r="I36" s="107"/>
      <c r="J36" s="101" t="s">
        <v>128</v>
      </c>
      <c r="K36" s="17"/>
      <c r="L36" s="18"/>
      <c r="M36" s="112"/>
      <c r="N36" s="112"/>
      <c r="O36" s="113"/>
      <c r="Q36" s="157"/>
      <c r="R36" s="1"/>
    </row>
    <row r="37" spans="2:18" ht="21.75" customHeight="1">
      <c r="B37" s="102"/>
      <c r="C37" s="103"/>
      <c r="D37" s="108"/>
      <c r="E37" s="109"/>
      <c r="F37" s="110"/>
      <c r="G37" s="104"/>
      <c r="H37" s="104"/>
      <c r="I37" s="105"/>
      <c r="J37" s="78"/>
      <c r="K37" s="74"/>
      <c r="L37" s="95"/>
      <c r="M37" s="112"/>
      <c r="N37" s="112"/>
      <c r="O37" s="113"/>
      <c r="Q37" s="157"/>
      <c r="R37" s="1"/>
    </row>
    <row r="38" spans="10:18" ht="21.75" customHeight="1">
      <c r="J38" s="97" t="s">
        <v>128</v>
      </c>
      <c r="K38" s="97" t="s">
        <v>128</v>
      </c>
      <c r="L38" s="97" t="s">
        <v>128</v>
      </c>
      <c r="M38" s="112"/>
      <c r="N38" s="112"/>
      <c r="O38" s="113"/>
      <c r="Q38" s="157"/>
      <c r="R38" s="1"/>
    </row>
    <row r="39" spans="13:15" ht="12.75">
      <c r="M39" s="112"/>
      <c r="N39" s="112"/>
      <c r="O39" s="113"/>
    </row>
  </sheetData>
  <sheetProtection password="CC37" sheet="1" selectLockedCells="1" selectUnlockedCells="1"/>
  <mergeCells count="17">
    <mergeCell ref="F4:F6"/>
    <mergeCell ref="G4:G6"/>
    <mergeCell ref="H4:H6"/>
    <mergeCell ref="O4:O6"/>
    <mergeCell ref="M5:M6"/>
    <mergeCell ref="N5:N6"/>
    <mergeCell ref="L4:L6"/>
    <mergeCell ref="A1:O1"/>
    <mergeCell ref="A2:O3"/>
    <mergeCell ref="A4:A6"/>
    <mergeCell ref="B4:B6"/>
    <mergeCell ref="C4:C6"/>
    <mergeCell ref="D4:D6"/>
    <mergeCell ref="E4:E6"/>
    <mergeCell ref="I4:I6"/>
    <mergeCell ref="J4:J6"/>
    <mergeCell ref="K4:K6"/>
  </mergeCells>
  <printOptions/>
  <pageMargins left="0.15" right="0.49" top="1" bottom="1" header="0.4921259845" footer="0.4921259845"/>
  <pageSetup horizontalDpi="600" verticalDpi="600" orientation="portrait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W21"/>
  <sheetViews>
    <sheetView zoomScale="70" zoomScaleNormal="7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14" sqref="H14"/>
    </sheetView>
  </sheetViews>
  <sheetFormatPr defaultColWidth="9.140625" defaultRowHeight="12.75"/>
  <cols>
    <col min="1" max="1" width="0.85546875" style="5" customWidth="1"/>
    <col min="2" max="2" width="4.421875" style="5" customWidth="1"/>
    <col min="3" max="3" width="6.140625" style="11" customWidth="1"/>
    <col min="4" max="4" width="19.28125" style="11" customWidth="1"/>
    <col min="5" max="5" width="20.57421875" style="11" customWidth="1"/>
    <col min="6" max="6" width="8.00390625" style="11" customWidth="1"/>
    <col min="7" max="7" width="32.28125" style="11" customWidth="1"/>
    <col min="8" max="9" width="6.28125" style="11" customWidth="1"/>
    <col min="10" max="12" width="6.28125" style="11" hidden="1" customWidth="1"/>
    <col min="13" max="13" width="18.140625" style="11" customWidth="1"/>
    <col min="14" max="14" width="18.140625" style="13" customWidth="1"/>
    <col min="15" max="15" width="10.28125" style="4" customWidth="1"/>
    <col min="16" max="16" width="8.57421875" style="4" customWidth="1"/>
    <col min="17" max="17" width="11.140625" style="5" customWidth="1"/>
    <col min="18" max="18" width="13.28125" style="158" customWidth="1"/>
    <col min="19" max="20" width="7.7109375" style="4" customWidth="1"/>
    <col min="21" max="21" width="12.140625" style="4" customWidth="1"/>
    <col min="22" max="22" width="13.28125" style="158" customWidth="1"/>
    <col min="23" max="23" width="7.7109375" style="4" customWidth="1"/>
    <col min="24" max="24" width="7.8515625" style="4" customWidth="1"/>
    <col min="25" max="25" width="9.140625" style="4" customWidth="1"/>
    <col min="26" max="26" width="12.00390625" style="4" customWidth="1"/>
    <col min="27" max="27" width="12.140625" style="4" customWidth="1"/>
    <col min="28" max="28" width="9.140625" style="4" customWidth="1"/>
    <col min="29" max="29" width="10.00390625" style="4" customWidth="1"/>
    <col min="30" max="30" width="10.140625" style="4" customWidth="1"/>
    <col min="31" max="31" width="8.57421875" style="4" customWidth="1"/>
    <col min="32" max="32" width="12.421875" style="4" customWidth="1"/>
    <col min="33" max="33" width="11.00390625" style="4" customWidth="1"/>
    <col min="34" max="34" width="9.140625" style="4" customWidth="1"/>
    <col min="35" max="35" width="11.421875" style="4" customWidth="1"/>
    <col min="36" max="16384" width="9.140625" style="4" customWidth="1"/>
  </cols>
  <sheetData>
    <row r="1" spans="1:22" s="1" customFormat="1" ht="36.75" customHeight="1">
      <c r="A1" s="229" t="s">
        <v>183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67"/>
      <c r="Q1" s="2"/>
      <c r="R1" s="157"/>
      <c r="V1" s="157"/>
    </row>
    <row r="2" spans="1:22" s="1" customFormat="1" ht="12.75" customHeight="1">
      <c r="A2" s="230" t="s">
        <v>188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67"/>
      <c r="Q2" s="2"/>
      <c r="R2" s="157"/>
      <c r="V2" s="157"/>
    </row>
    <row r="3" spans="1:22" s="1" customFormat="1" ht="12.75" customHeight="1" thickBot="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67"/>
      <c r="Q3" s="2"/>
      <c r="R3" s="157"/>
      <c r="V3" s="157"/>
    </row>
    <row r="4" spans="1:17" ht="15.75" customHeight="1">
      <c r="A4" s="269"/>
      <c r="B4" s="237" t="s">
        <v>0</v>
      </c>
      <c r="C4" s="240" t="s">
        <v>1</v>
      </c>
      <c r="D4" s="243" t="s">
        <v>2</v>
      </c>
      <c r="E4" s="243" t="s">
        <v>3</v>
      </c>
      <c r="F4" s="243" t="s">
        <v>4</v>
      </c>
      <c r="G4" s="243" t="s">
        <v>5</v>
      </c>
      <c r="H4" s="246" t="s">
        <v>6</v>
      </c>
      <c r="I4" s="247" t="s">
        <v>124</v>
      </c>
      <c r="J4" s="247" t="s">
        <v>125</v>
      </c>
      <c r="K4" s="247" t="s">
        <v>126</v>
      </c>
      <c r="L4" s="247" t="s">
        <v>127</v>
      </c>
      <c r="M4" s="3" t="s">
        <v>160</v>
      </c>
      <c r="N4" s="3" t="s">
        <v>162</v>
      </c>
      <c r="O4" s="261" t="s">
        <v>161</v>
      </c>
      <c r="P4" s="261" t="s">
        <v>181</v>
      </c>
      <c r="Q4" s="4"/>
    </row>
    <row r="5" spans="1:23" ht="15.75" customHeight="1">
      <c r="A5" s="269"/>
      <c r="B5" s="238"/>
      <c r="C5" s="241"/>
      <c r="D5" s="244"/>
      <c r="E5" s="244"/>
      <c r="F5" s="244"/>
      <c r="G5" s="244"/>
      <c r="H5" s="227"/>
      <c r="I5" s="248"/>
      <c r="J5" s="248"/>
      <c r="K5" s="248"/>
      <c r="L5" s="248"/>
      <c r="M5" s="252" t="s">
        <v>7</v>
      </c>
      <c r="N5" s="278" t="s">
        <v>7</v>
      </c>
      <c r="O5" s="262"/>
      <c r="P5" s="262"/>
      <c r="Q5" s="1"/>
      <c r="R5" s="157"/>
      <c r="S5" s="1"/>
      <c r="T5" s="1"/>
      <c r="U5" s="1"/>
      <c r="V5" s="157"/>
      <c r="W5" s="1"/>
    </row>
    <row r="6" spans="1:23" ht="16.5" customHeight="1">
      <c r="A6" s="269"/>
      <c r="B6" s="238"/>
      <c r="C6" s="241"/>
      <c r="D6" s="244"/>
      <c r="E6" s="244"/>
      <c r="F6" s="244"/>
      <c r="G6" s="244"/>
      <c r="H6" s="227"/>
      <c r="I6" s="248"/>
      <c r="J6" s="248"/>
      <c r="K6" s="248"/>
      <c r="L6" s="248"/>
      <c r="M6" s="253"/>
      <c r="N6" s="279"/>
      <c r="O6" s="262"/>
      <c r="P6" s="262"/>
      <c r="Q6" s="1"/>
      <c r="R6" s="157"/>
      <c r="S6" s="1"/>
      <c r="T6" s="1"/>
      <c r="U6" s="1"/>
      <c r="V6" s="157"/>
      <c r="W6" s="1"/>
    </row>
    <row r="7" spans="1:23" ht="18.75" customHeight="1">
      <c r="A7" s="68"/>
      <c r="B7" s="96">
        <v>1</v>
      </c>
      <c r="C7" s="28">
        <v>14</v>
      </c>
      <c r="D7" s="24" t="s">
        <v>41</v>
      </c>
      <c r="E7" s="24" t="s">
        <v>42</v>
      </c>
      <c r="F7" s="29" t="s">
        <v>14</v>
      </c>
      <c r="G7" s="30" t="s">
        <v>92</v>
      </c>
      <c r="H7" s="30">
        <v>1958</v>
      </c>
      <c r="I7" s="30" t="s">
        <v>121</v>
      </c>
      <c r="J7" s="17" t="s">
        <v>128</v>
      </c>
      <c r="K7" s="17" t="s">
        <v>128</v>
      </c>
      <c r="L7" s="17" t="s">
        <v>128</v>
      </c>
      <c r="M7" s="160">
        <v>163.00000000178727</v>
      </c>
      <c r="N7" s="160">
        <v>88.4000000005941</v>
      </c>
      <c r="O7" s="20">
        <f aca="true" t="shared" si="0" ref="O7:O17">M7+N7</f>
        <v>251.40000000238138</v>
      </c>
      <c r="P7" s="201">
        <v>10</v>
      </c>
      <c r="Q7" s="1"/>
      <c r="R7" s="157"/>
      <c r="S7" s="1"/>
      <c r="T7" s="1"/>
      <c r="U7" s="1"/>
      <c r="V7" s="157"/>
      <c r="W7" s="1"/>
    </row>
    <row r="8" spans="1:23" ht="17.25" customHeight="1">
      <c r="A8" s="68"/>
      <c r="B8" s="96">
        <v>2</v>
      </c>
      <c r="C8" s="28">
        <v>12</v>
      </c>
      <c r="D8" s="31" t="s">
        <v>39</v>
      </c>
      <c r="E8" s="24" t="s">
        <v>40</v>
      </c>
      <c r="F8" s="29" t="s">
        <v>14</v>
      </c>
      <c r="G8" s="30" t="s">
        <v>91</v>
      </c>
      <c r="H8" s="30">
        <v>1972</v>
      </c>
      <c r="I8" s="30" t="s">
        <v>121</v>
      </c>
      <c r="J8" s="17" t="s">
        <v>128</v>
      </c>
      <c r="K8" s="17" t="s">
        <v>128</v>
      </c>
      <c r="L8" s="17" t="s">
        <v>128</v>
      </c>
      <c r="M8" s="160">
        <v>128.40000000085195</v>
      </c>
      <c r="N8" s="160">
        <v>197.59999999891141</v>
      </c>
      <c r="O8" s="20">
        <f t="shared" si="0"/>
        <v>325.99999999976336</v>
      </c>
      <c r="P8" s="201">
        <v>8</v>
      </c>
      <c r="Q8" s="1"/>
      <c r="R8" s="157"/>
      <c r="S8" s="1"/>
      <c r="T8" s="1"/>
      <c r="U8" s="1"/>
      <c r="V8" s="157"/>
      <c r="W8" s="1"/>
    </row>
    <row r="9" spans="1:23" ht="21" customHeight="1">
      <c r="A9" s="68"/>
      <c r="B9" s="96">
        <v>3</v>
      </c>
      <c r="C9" s="28">
        <v>2</v>
      </c>
      <c r="D9" s="31" t="s">
        <v>27</v>
      </c>
      <c r="E9" s="24" t="s">
        <v>28</v>
      </c>
      <c r="F9" s="29" t="s">
        <v>14</v>
      </c>
      <c r="G9" s="30" t="s">
        <v>29</v>
      </c>
      <c r="H9" s="30">
        <v>1950</v>
      </c>
      <c r="I9" s="30" t="s">
        <v>121</v>
      </c>
      <c r="J9" s="17" t="s">
        <v>128</v>
      </c>
      <c r="K9" s="17"/>
      <c r="L9" s="17"/>
      <c r="M9" s="160">
        <v>245.0000000008964</v>
      </c>
      <c r="N9" s="160">
        <v>119.99999999935152</v>
      </c>
      <c r="O9" s="20">
        <f t="shared" si="0"/>
        <v>365.0000000002479</v>
      </c>
      <c r="P9" s="201">
        <v>6</v>
      </c>
      <c r="Q9" s="1"/>
      <c r="R9" s="157"/>
      <c r="S9" s="1"/>
      <c r="T9" s="1"/>
      <c r="U9" s="1"/>
      <c r="V9" s="157"/>
      <c r="W9" s="1"/>
    </row>
    <row r="10" spans="1:23" ht="21.75" customHeight="1">
      <c r="A10" s="69"/>
      <c r="B10" s="96">
        <v>4</v>
      </c>
      <c r="C10" s="28">
        <v>17</v>
      </c>
      <c r="D10" s="31" t="s">
        <v>43</v>
      </c>
      <c r="E10" s="24" t="s">
        <v>44</v>
      </c>
      <c r="F10" s="29" t="s">
        <v>13</v>
      </c>
      <c r="G10" s="29" t="s">
        <v>93</v>
      </c>
      <c r="H10" s="30">
        <v>1970</v>
      </c>
      <c r="I10" s="30" t="s">
        <v>121</v>
      </c>
      <c r="J10" s="17" t="s">
        <v>128</v>
      </c>
      <c r="K10" s="17" t="s">
        <v>128</v>
      </c>
      <c r="L10" s="17" t="s">
        <v>128</v>
      </c>
      <c r="M10" s="160">
        <v>400.8000000011869</v>
      </c>
      <c r="N10" s="160">
        <v>430.00000000041234</v>
      </c>
      <c r="O10" s="20">
        <f t="shared" si="0"/>
        <v>830.8000000015993</v>
      </c>
      <c r="P10" s="201">
        <v>5</v>
      </c>
      <c r="Q10" s="161"/>
      <c r="R10" s="157"/>
      <c r="S10" s="1"/>
      <c r="T10" s="161"/>
      <c r="U10" s="79"/>
      <c r="V10" s="157"/>
      <c r="W10" s="1"/>
    </row>
    <row r="11" spans="1:23" ht="21.75" customHeight="1">
      <c r="A11" s="69"/>
      <c r="B11" s="96">
        <v>5</v>
      </c>
      <c r="C11" s="28">
        <v>11</v>
      </c>
      <c r="D11" s="33" t="s">
        <v>38</v>
      </c>
      <c r="E11" s="34"/>
      <c r="F11" s="29" t="s">
        <v>14</v>
      </c>
      <c r="G11" s="29" t="s">
        <v>90</v>
      </c>
      <c r="H11" s="29">
        <v>1960</v>
      </c>
      <c r="I11" s="30" t="s">
        <v>121</v>
      </c>
      <c r="J11" s="17" t="s">
        <v>128</v>
      </c>
      <c r="K11" s="17" t="s">
        <v>128</v>
      </c>
      <c r="L11" s="17" t="s">
        <v>128</v>
      </c>
      <c r="M11" s="160">
        <v>530.4000000008027</v>
      </c>
      <c r="N11" s="160">
        <v>367.200000000941</v>
      </c>
      <c r="O11" s="20">
        <f t="shared" si="0"/>
        <v>897.6000000017436</v>
      </c>
      <c r="P11" s="201">
        <v>4</v>
      </c>
      <c r="Q11" s="128"/>
      <c r="R11" s="157"/>
      <c r="S11" s="1"/>
      <c r="T11" s="128"/>
      <c r="U11" s="79"/>
      <c r="V11" s="157"/>
      <c r="W11" s="1"/>
    </row>
    <row r="12" spans="1:23" ht="21.75" customHeight="1">
      <c r="A12" s="69"/>
      <c r="B12" s="199">
        <v>6</v>
      </c>
      <c r="C12" s="28">
        <v>7</v>
      </c>
      <c r="D12" s="31" t="s">
        <v>32</v>
      </c>
      <c r="E12" s="24" t="s">
        <v>33</v>
      </c>
      <c r="F12" s="29" t="s">
        <v>14</v>
      </c>
      <c r="G12" s="30" t="s">
        <v>87</v>
      </c>
      <c r="H12" s="30">
        <v>1972</v>
      </c>
      <c r="I12" s="30" t="s">
        <v>121</v>
      </c>
      <c r="J12" s="17" t="s">
        <v>128</v>
      </c>
      <c r="K12" s="17" t="s">
        <v>128</v>
      </c>
      <c r="L12" s="17" t="s">
        <v>128</v>
      </c>
      <c r="M12" s="160">
        <v>591.699999999669</v>
      </c>
      <c r="N12" s="160">
        <v>543.6999999998384</v>
      </c>
      <c r="O12" s="20">
        <f t="shared" si="0"/>
        <v>1135.3999999995074</v>
      </c>
      <c r="P12" s="201">
        <v>3</v>
      </c>
      <c r="Q12" s="128"/>
      <c r="R12" s="157"/>
      <c r="S12" s="1"/>
      <c r="T12" s="128"/>
      <c r="U12" s="79"/>
      <c r="V12" s="157"/>
      <c r="W12" s="1"/>
    </row>
    <row r="13" spans="1:23" ht="21.75" customHeight="1">
      <c r="A13" s="69"/>
      <c r="B13" s="96">
        <v>7</v>
      </c>
      <c r="C13" s="28">
        <v>18</v>
      </c>
      <c r="D13" s="31" t="s">
        <v>45</v>
      </c>
      <c r="E13" s="24" t="s">
        <v>46</v>
      </c>
      <c r="F13" s="29" t="s">
        <v>94</v>
      </c>
      <c r="G13" s="30" t="s">
        <v>95</v>
      </c>
      <c r="H13" s="30">
        <v>1972</v>
      </c>
      <c r="I13" s="30" t="s">
        <v>121</v>
      </c>
      <c r="J13" s="17" t="s">
        <v>128</v>
      </c>
      <c r="K13" s="17" t="s">
        <v>128</v>
      </c>
      <c r="L13" s="17" t="s">
        <v>128</v>
      </c>
      <c r="M13" s="160">
        <v>641.4000000010737</v>
      </c>
      <c r="N13" s="160">
        <v>1395.1000000008596</v>
      </c>
      <c r="O13" s="20">
        <f t="shared" si="0"/>
        <v>2036.5000000019334</v>
      </c>
      <c r="P13" s="201">
        <v>2</v>
      </c>
      <c r="Q13" s="128"/>
      <c r="R13" s="157"/>
      <c r="S13" s="1"/>
      <c r="T13" s="128"/>
      <c r="U13" s="79"/>
      <c r="V13" s="157"/>
      <c r="W13" s="1"/>
    </row>
    <row r="14" spans="1:23" ht="21.75" customHeight="1">
      <c r="A14" s="69"/>
      <c r="B14" s="96">
        <v>8</v>
      </c>
      <c r="C14" s="28">
        <v>5</v>
      </c>
      <c r="D14" s="31" t="s">
        <v>30</v>
      </c>
      <c r="E14" s="24" t="s">
        <v>31</v>
      </c>
      <c r="F14" s="29" t="s">
        <v>14</v>
      </c>
      <c r="G14" s="30" t="s">
        <v>137</v>
      </c>
      <c r="H14" s="30">
        <v>1962</v>
      </c>
      <c r="I14" s="30" t="s">
        <v>121</v>
      </c>
      <c r="J14" s="17" t="s">
        <v>128</v>
      </c>
      <c r="K14" s="17" t="s">
        <v>128</v>
      </c>
      <c r="L14" s="17" t="s">
        <v>128</v>
      </c>
      <c r="M14" s="160">
        <v>2258.300000000744</v>
      </c>
      <c r="N14" s="160">
        <v>554.4000000007477</v>
      </c>
      <c r="O14" s="20">
        <f t="shared" si="0"/>
        <v>2812.700000001492</v>
      </c>
      <c r="P14" s="201">
        <v>1</v>
      </c>
      <c r="Q14" s="128"/>
      <c r="R14" s="157"/>
      <c r="S14" s="1"/>
      <c r="T14" s="128"/>
      <c r="U14" s="79"/>
      <c r="V14" s="157"/>
      <c r="W14" s="1"/>
    </row>
    <row r="15" spans="1:23" ht="21.75" customHeight="1">
      <c r="A15" s="69"/>
      <c r="B15" s="199">
        <v>9</v>
      </c>
      <c r="C15" s="28">
        <v>8</v>
      </c>
      <c r="D15" s="31" t="s">
        <v>34</v>
      </c>
      <c r="E15" s="24" t="s">
        <v>35</v>
      </c>
      <c r="F15" s="29" t="s">
        <v>14</v>
      </c>
      <c r="G15" s="30" t="s">
        <v>88</v>
      </c>
      <c r="H15" s="30">
        <v>1958</v>
      </c>
      <c r="I15" s="30" t="s">
        <v>121</v>
      </c>
      <c r="J15" s="17" t="s">
        <v>129</v>
      </c>
      <c r="K15" s="17"/>
      <c r="L15" s="17"/>
      <c r="M15" s="160">
        <v>815.2000000015144</v>
      </c>
      <c r="N15" s="160">
        <v>2072.800000000623</v>
      </c>
      <c r="O15" s="20">
        <f t="shared" si="0"/>
        <v>2888.0000000021373</v>
      </c>
      <c r="P15" s="201"/>
      <c r="Q15" s="162"/>
      <c r="R15" s="157"/>
      <c r="S15" s="1"/>
      <c r="T15" s="162"/>
      <c r="U15" s="79"/>
      <c r="V15" s="157"/>
      <c r="W15" s="1"/>
    </row>
    <row r="16" spans="1:23" ht="21.75" customHeight="1">
      <c r="A16" s="69"/>
      <c r="B16" s="96">
        <v>10</v>
      </c>
      <c r="C16" s="28">
        <v>54</v>
      </c>
      <c r="D16" s="31" t="s">
        <v>50</v>
      </c>
      <c r="E16" s="24"/>
      <c r="F16" s="30" t="s">
        <v>14</v>
      </c>
      <c r="G16" s="30" t="s">
        <v>98</v>
      </c>
      <c r="H16" s="30">
        <v>1962</v>
      </c>
      <c r="I16" s="30" t="s">
        <v>122</v>
      </c>
      <c r="J16" s="17" t="s">
        <v>128</v>
      </c>
      <c r="K16" s="17"/>
      <c r="L16" s="17"/>
      <c r="M16" s="160">
        <v>3740.6999999984764</v>
      </c>
      <c r="N16" s="160">
        <v>374.0999999992284</v>
      </c>
      <c r="O16" s="20">
        <f t="shared" si="0"/>
        <v>4114.799999997705</v>
      </c>
      <c r="P16" s="201"/>
      <c r="Q16" s="128"/>
      <c r="R16" s="157"/>
      <c r="S16" s="1"/>
      <c r="T16" s="128"/>
      <c r="U16" s="79"/>
      <c r="V16" s="157"/>
      <c r="W16" s="1"/>
    </row>
    <row r="17" spans="1:23" ht="21.75" customHeight="1">
      <c r="A17" s="69"/>
      <c r="B17" s="96">
        <v>11</v>
      </c>
      <c r="C17" s="28">
        <v>9</v>
      </c>
      <c r="D17" s="31" t="s">
        <v>36</v>
      </c>
      <c r="E17" s="24" t="s">
        <v>37</v>
      </c>
      <c r="F17" s="29" t="s">
        <v>14</v>
      </c>
      <c r="G17" s="30" t="s">
        <v>89</v>
      </c>
      <c r="H17" s="30">
        <v>1959</v>
      </c>
      <c r="I17" s="30" t="s">
        <v>121</v>
      </c>
      <c r="J17" s="17" t="s">
        <v>128</v>
      </c>
      <c r="K17" s="17" t="s">
        <v>128</v>
      </c>
      <c r="L17" s="17" t="s">
        <v>128</v>
      </c>
      <c r="M17" s="160">
        <v>246.70000000004666</v>
      </c>
      <c r="N17" s="160">
        <v>55235.5000000007</v>
      </c>
      <c r="O17" s="20">
        <f t="shared" si="0"/>
        <v>55482.20000000075</v>
      </c>
      <c r="P17" s="201"/>
      <c r="Q17" s="162"/>
      <c r="R17" s="157"/>
      <c r="S17" s="1"/>
      <c r="T17" s="162"/>
      <c r="U17" s="163"/>
      <c r="V17" s="157"/>
      <c r="W17" s="1"/>
    </row>
    <row r="18" spans="2:23" ht="21.75" customHeight="1">
      <c r="B18" s="106"/>
      <c r="C18" s="107"/>
      <c r="D18" s="107"/>
      <c r="E18" s="107"/>
      <c r="F18" s="107"/>
      <c r="G18" s="107"/>
      <c r="H18" s="107"/>
      <c r="I18" s="107"/>
      <c r="J18" s="101" t="s">
        <v>128</v>
      </c>
      <c r="K18" s="17"/>
      <c r="L18" s="18"/>
      <c r="M18" s="112"/>
      <c r="N18" s="112"/>
      <c r="O18" s="113"/>
      <c r="Q18" s="2"/>
      <c r="R18" s="157"/>
      <c r="S18" s="1"/>
      <c r="T18" s="1"/>
      <c r="U18" s="1"/>
      <c r="V18" s="157"/>
      <c r="W18" s="1"/>
    </row>
    <row r="19" spans="2:23" ht="21.75" customHeight="1">
      <c r="B19" s="102"/>
      <c r="C19" s="191"/>
      <c r="D19" s="192"/>
      <c r="E19" s="193"/>
      <c r="F19" s="194"/>
      <c r="G19" s="195"/>
      <c r="H19" s="195"/>
      <c r="I19" s="196"/>
      <c r="J19" s="78"/>
      <c r="K19" s="74"/>
      <c r="L19" s="95"/>
      <c r="M19" s="112"/>
      <c r="N19" s="112"/>
      <c r="O19" s="113"/>
      <c r="S19" s="1"/>
      <c r="T19" s="1"/>
      <c r="U19" s="1"/>
      <c r="V19" s="157"/>
      <c r="W19" s="1"/>
    </row>
    <row r="20" spans="10:23" ht="21.75" customHeight="1">
      <c r="J20" s="97" t="s">
        <v>128</v>
      </c>
      <c r="K20" s="97" t="s">
        <v>128</v>
      </c>
      <c r="L20" s="97" t="s">
        <v>128</v>
      </c>
      <c r="M20" s="112"/>
      <c r="N20" s="112"/>
      <c r="O20" s="113"/>
      <c r="S20" s="1"/>
      <c r="T20" s="1"/>
      <c r="U20" s="1"/>
      <c r="V20" s="157"/>
      <c r="W20" s="1"/>
    </row>
    <row r="21" spans="13:23" ht="21.75" customHeight="1">
      <c r="M21" s="112"/>
      <c r="N21" s="112"/>
      <c r="O21" s="113"/>
      <c r="S21" s="1"/>
      <c r="T21" s="1"/>
      <c r="U21" s="1"/>
      <c r="V21" s="157"/>
      <c r="W21" s="1"/>
    </row>
  </sheetData>
  <sheetProtection password="CC37" sheet="1" selectLockedCells="1" selectUnlockedCells="1"/>
  <mergeCells count="18">
    <mergeCell ref="P4:P6"/>
    <mergeCell ref="A1:P1"/>
    <mergeCell ref="A2:P3"/>
    <mergeCell ref="A4:A6"/>
    <mergeCell ref="B4:B6"/>
    <mergeCell ref="C4:C6"/>
    <mergeCell ref="D4:D6"/>
    <mergeCell ref="E4:E6"/>
    <mergeCell ref="I4:I6"/>
    <mergeCell ref="J4:J6"/>
    <mergeCell ref="K4:K6"/>
    <mergeCell ref="F4:F6"/>
    <mergeCell ref="G4:G6"/>
    <mergeCell ref="H4:H6"/>
    <mergeCell ref="O4:O6"/>
    <mergeCell ref="M5:M6"/>
    <mergeCell ref="N5:N6"/>
    <mergeCell ref="L4:L6"/>
  </mergeCells>
  <printOptions/>
  <pageMargins left="0.15748031496062992" right="0.4724409448818898" top="0.3937007874015748" bottom="0.3937007874015748" header="0.5118110236220472" footer="0.5118110236220472"/>
  <pageSetup horizontalDpi="600" verticalDpi="600" orientation="landscape" paperSize="9" scale="10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P35"/>
  <sheetViews>
    <sheetView zoomScale="70" zoomScaleNormal="70" zoomScalePageLayoutView="0" workbookViewId="0" topLeftCell="A1">
      <selection activeCell="M35" sqref="M35"/>
    </sheetView>
  </sheetViews>
  <sheetFormatPr defaultColWidth="9.140625" defaultRowHeight="12.75"/>
  <cols>
    <col min="1" max="1" width="0.85546875" style="5" customWidth="1"/>
    <col min="2" max="2" width="4.421875" style="5" customWidth="1"/>
    <col min="3" max="3" width="6.140625" style="11" customWidth="1"/>
    <col min="4" max="4" width="19.28125" style="11" customWidth="1"/>
    <col min="5" max="5" width="20.57421875" style="11" customWidth="1"/>
    <col min="6" max="6" width="8.00390625" style="11" customWidth="1"/>
    <col min="7" max="7" width="32.28125" style="11" customWidth="1"/>
    <col min="8" max="9" width="6.28125" style="11" customWidth="1"/>
    <col min="10" max="12" width="6.28125" style="11" hidden="1" customWidth="1"/>
    <col min="13" max="14" width="18.140625" style="11" customWidth="1"/>
    <col min="15" max="15" width="18.140625" style="13" customWidth="1"/>
    <col min="16" max="16" width="10.28125" style="4" customWidth="1"/>
    <col min="17" max="17" width="8.57421875" style="4" customWidth="1"/>
    <col min="18" max="18" width="9.140625" style="4" customWidth="1"/>
    <col min="19" max="19" width="10.00390625" style="4" customWidth="1"/>
    <col min="20" max="20" width="10.140625" style="4" customWidth="1"/>
    <col min="21" max="21" width="8.57421875" style="4" customWidth="1"/>
    <col min="22" max="22" width="12.421875" style="4" customWidth="1"/>
    <col min="23" max="23" width="11.00390625" style="4" customWidth="1"/>
    <col min="24" max="24" width="9.140625" style="4" customWidth="1"/>
    <col min="25" max="25" width="11.421875" style="4" customWidth="1"/>
    <col min="26" max="16384" width="9.140625" style="4" customWidth="1"/>
  </cols>
  <sheetData>
    <row r="1" spans="1:16" s="1" customFormat="1" ht="36.75" customHeight="1">
      <c r="A1" s="229" t="s">
        <v>177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16" s="1" customFormat="1" ht="12.75" customHeight="1">
      <c r="A2" s="230" t="s">
        <v>176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</row>
    <row r="3" spans="1:16" s="1" customFormat="1" ht="12.75" customHeight="1" thickBot="1">
      <c r="A3" s="230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</row>
    <row r="4" spans="1:16" ht="15.75" customHeight="1">
      <c r="A4" s="269"/>
      <c r="B4" s="237" t="s">
        <v>0</v>
      </c>
      <c r="C4" s="240" t="s">
        <v>1</v>
      </c>
      <c r="D4" s="243" t="s">
        <v>2</v>
      </c>
      <c r="E4" s="243" t="s">
        <v>3</v>
      </c>
      <c r="F4" s="243" t="s">
        <v>4</v>
      </c>
      <c r="G4" s="243" t="s">
        <v>5</v>
      </c>
      <c r="H4" s="246" t="s">
        <v>6</v>
      </c>
      <c r="I4" s="247" t="s">
        <v>124</v>
      </c>
      <c r="J4" s="247" t="s">
        <v>125</v>
      </c>
      <c r="K4" s="247" t="s">
        <v>126</v>
      </c>
      <c r="L4" s="247" t="s">
        <v>127</v>
      </c>
      <c r="M4" s="3" t="s">
        <v>159</v>
      </c>
      <c r="N4" s="3" t="s">
        <v>160</v>
      </c>
      <c r="O4" s="3" t="s">
        <v>162</v>
      </c>
      <c r="P4" s="270" t="s">
        <v>161</v>
      </c>
    </row>
    <row r="5" spans="1:16" ht="15.75" customHeight="1">
      <c r="A5" s="269"/>
      <c r="B5" s="238"/>
      <c r="C5" s="241"/>
      <c r="D5" s="244"/>
      <c r="E5" s="244"/>
      <c r="F5" s="244"/>
      <c r="G5" s="244"/>
      <c r="H5" s="227"/>
      <c r="I5" s="248"/>
      <c r="J5" s="248"/>
      <c r="K5" s="248"/>
      <c r="L5" s="248"/>
      <c r="M5" s="252" t="s">
        <v>7</v>
      </c>
      <c r="N5" s="252" t="s">
        <v>7</v>
      </c>
      <c r="O5" s="278" t="s">
        <v>7</v>
      </c>
      <c r="P5" s="271"/>
    </row>
    <row r="6" spans="1:16" ht="16.5" customHeight="1">
      <c r="A6" s="269"/>
      <c r="B6" s="238"/>
      <c r="C6" s="241"/>
      <c r="D6" s="244"/>
      <c r="E6" s="244"/>
      <c r="F6" s="244"/>
      <c r="G6" s="244"/>
      <c r="H6" s="227"/>
      <c r="I6" s="248"/>
      <c r="J6" s="248"/>
      <c r="K6" s="248"/>
      <c r="L6" s="248"/>
      <c r="M6" s="253"/>
      <c r="N6" s="253"/>
      <c r="O6" s="279"/>
      <c r="P6" s="271"/>
    </row>
    <row r="7" spans="1:16" ht="24" customHeight="1">
      <c r="A7" s="68"/>
      <c r="B7" s="96">
        <v>1</v>
      </c>
      <c r="C7" s="28">
        <v>14</v>
      </c>
      <c r="D7" s="24" t="s">
        <v>41</v>
      </c>
      <c r="E7" s="24" t="s">
        <v>42</v>
      </c>
      <c r="F7" s="29" t="s">
        <v>14</v>
      </c>
      <c r="G7" s="30" t="s">
        <v>92</v>
      </c>
      <c r="H7" s="30">
        <v>1958</v>
      </c>
      <c r="I7" s="30" t="s">
        <v>121</v>
      </c>
      <c r="J7" s="17" t="s">
        <v>128</v>
      </c>
      <c r="K7" s="17" t="s">
        <v>128</v>
      </c>
      <c r="L7" s="17" t="s">
        <v>128</v>
      </c>
      <c r="M7" s="160">
        <v>126.19999999962772</v>
      </c>
      <c r="N7" s="160">
        <v>163.00000000178727</v>
      </c>
      <c r="O7" s="160">
        <v>88.4000000005941</v>
      </c>
      <c r="P7" s="200">
        <f aca="true" t="shared" si="0" ref="P7:P30">M7+N7+O7</f>
        <v>377.6000000020091</v>
      </c>
    </row>
    <row r="8" spans="1:16" ht="23.25" customHeight="1">
      <c r="A8" s="68"/>
      <c r="B8" s="96">
        <v>2</v>
      </c>
      <c r="C8" s="28">
        <v>12</v>
      </c>
      <c r="D8" s="31" t="s">
        <v>39</v>
      </c>
      <c r="E8" s="24" t="s">
        <v>40</v>
      </c>
      <c r="F8" s="29" t="s">
        <v>14</v>
      </c>
      <c r="G8" s="30" t="s">
        <v>91</v>
      </c>
      <c r="H8" s="30">
        <v>1972</v>
      </c>
      <c r="I8" s="30" t="s">
        <v>121</v>
      </c>
      <c r="J8" s="17" t="s">
        <v>128</v>
      </c>
      <c r="K8" s="17" t="s">
        <v>128</v>
      </c>
      <c r="L8" s="17" t="s">
        <v>128</v>
      </c>
      <c r="M8" s="160">
        <v>211.30000000245263</v>
      </c>
      <c r="N8" s="160">
        <v>128.40000000085195</v>
      </c>
      <c r="O8" s="160">
        <v>197.59999999891141</v>
      </c>
      <c r="P8" s="200">
        <f t="shared" si="0"/>
        <v>537.3000000022159</v>
      </c>
    </row>
    <row r="9" spans="1:16" ht="21.75" customHeight="1">
      <c r="A9" s="68"/>
      <c r="B9" s="96">
        <v>3</v>
      </c>
      <c r="C9" s="28">
        <v>2</v>
      </c>
      <c r="D9" s="31" t="s">
        <v>27</v>
      </c>
      <c r="E9" s="24" t="s">
        <v>28</v>
      </c>
      <c r="F9" s="29" t="s">
        <v>14</v>
      </c>
      <c r="G9" s="30" t="s">
        <v>29</v>
      </c>
      <c r="H9" s="30">
        <v>1950</v>
      </c>
      <c r="I9" s="30" t="s">
        <v>121</v>
      </c>
      <c r="J9" s="17" t="s">
        <v>128</v>
      </c>
      <c r="K9" s="17"/>
      <c r="L9" s="17"/>
      <c r="M9" s="160">
        <v>617.4999999991185</v>
      </c>
      <c r="N9" s="160">
        <v>245.0000000008964</v>
      </c>
      <c r="O9" s="160">
        <v>119.99999999935152</v>
      </c>
      <c r="P9" s="200">
        <f t="shared" si="0"/>
        <v>982.4999999993664</v>
      </c>
    </row>
    <row r="10" spans="1:16" ht="18.75" customHeight="1">
      <c r="A10" s="68"/>
      <c r="B10" s="96">
        <v>8</v>
      </c>
      <c r="C10" s="28">
        <v>36</v>
      </c>
      <c r="D10" s="24" t="s">
        <v>75</v>
      </c>
      <c r="E10" s="24" t="s">
        <v>76</v>
      </c>
      <c r="F10" s="29" t="s">
        <v>14</v>
      </c>
      <c r="G10" s="30" t="s">
        <v>145</v>
      </c>
      <c r="H10" s="30">
        <v>1960</v>
      </c>
      <c r="I10" s="30" t="s">
        <v>16</v>
      </c>
      <c r="J10" s="17" t="s">
        <v>128</v>
      </c>
      <c r="K10" s="17" t="s">
        <v>128</v>
      </c>
      <c r="L10" s="17" t="s">
        <v>128</v>
      </c>
      <c r="M10" s="160">
        <v>423.49999999928644</v>
      </c>
      <c r="N10" s="160">
        <v>721.4999999997999</v>
      </c>
      <c r="O10" s="160">
        <v>176.00000000066683</v>
      </c>
      <c r="P10" s="200">
        <f t="shared" si="0"/>
        <v>1320.9999999997533</v>
      </c>
    </row>
    <row r="11" spans="1:16" ht="21.75" customHeight="1">
      <c r="A11" s="69"/>
      <c r="B11" s="96">
        <v>4</v>
      </c>
      <c r="C11" s="28">
        <v>34</v>
      </c>
      <c r="D11" s="24" t="s">
        <v>71</v>
      </c>
      <c r="E11" s="24" t="s">
        <v>72</v>
      </c>
      <c r="F11" s="29" t="s">
        <v>14</v>
      </c>
      <c r="G11" s="30" t="s">
        <v>111</v>
      </c>
      <c r="H11" s="30">
        <v>1952</v>
      </c>
      <c r="I11" s="30" t="s">
        <v>16</v>
      </c>
      <c r="J11" s="17" t="s">
        <v>128</v>
      </c>
      <c r="K11" s="17" t="s">
        <v>128</v>
      </c>
      <c r="L11" s="17" t="s">
        <v>128</v>
      </c>
      <c r="M11" s="160">
        <v>798.9000000005574</v>
      </c>
      <c r="N11" s="160">
        <v>358.70000000080194</v>
      </c>
      <c r="O11" s="160">
        <v>258.89999999939215</v>
      </c>
      <c r="P11" s="200">
        <f t="shared" si="0"/>
        <v>1416.5000000007515</v>
      </c>
    </row>
    <row r="12" spans="1:16" ht="21.75" customHeight="1">
      <c r="A12" s="69"/>
      <c r="B12" s="96">
        <v>6</v>
      </c>
      <c r="C12" s="28">
        <v>35</v>
      </c>
      <c r="D12" s="34" t="s">
        <v>73</v>
      </c>
      <c r="E12" s="34" t="s">
        <v>74</v>
      </c>
      <c r="F12" s="30" t="s">
        <v>14</v>
      </c>
      <c r="G12" s="29" t="s">
        <v>112</v>
      </c>
      <c r="H12" s="29">
        <v>1954</v>
      </c>
      <c r="I12" s="30" t="s">
        <v>16</v>
      </c>
      <c r="J12" s="17" t="s">
        <v>128</v>
      </c>
      <c r="K12" s="17" t="s">
        <v>128</v>
      </c>
      <c r="L12" s="17" t="s">
        <v>128</v>
      </c>
      <c r="M12" s="160">
        <v>910.9999999994825</v>
      </c>
      <c r="N12" s="160">
        <v>292.2999999984269</v>
      </c>
      <c r="O12" s="160">
        <v>432.7000000003317</v>
      </c>
      <c r="P12" s="200">
        <f t="shared" si="0"/>
        <v>1635.9999999982413</v>
      </c>
    </row>
    <row r="13" spans="1:16" ht="21.75" customHeight="1">
      <c r="A13" s="82"/>
      <c r="B13" s="96">
        <v>7</v>
      </c>
      <c r="C13" s="28">
        <v>17</v>
      </c>
      <c r="D13" s="31" t="s">
        <v>43</v>
      </c>
      <c r="E13" s="24" t="s">
        <v>44</v>
      </c>
      <c r="F13" s="29" t="s">
        <v>13</v>
      </c>
      <c r="G13" s="29" t="s">
        <v>93</v>
      </c>
      <c r="H13" s="30">
        <v>1970</v>
      </c>
      <c r="I13" s="30" t="s">
        <v>121</v>
      </c>
      <c r="J13" s="17" t="s">
        <v>128</v>
      </c>
      <c r="K13" s="17" t="s">
        <v>128</v>
      </c>
      <c r="L13" s="17" t="s">
        <v>128</v>
      </c>
      <c r="M13" s="160">
        <v>971.8000000017994</v>
      </c>
      <c r="N13" s="160">
        <v>400.8000000011869</v>
      </c>
      <c r="O13" s="160">
        <v>430.00000000041234</v>
      </c>
      <c r="P13" s="200">
        <f t="shared" si="0"/>
        <v>1802.6000000033987</v>
      </c>
    </row>
    <row r="14" spans="1:16" ht="21.75" customHeight="1">
      <c r="A14" s="69"/>
      <c r="B14" s="96">
        <v>9</v>
      </c>
      <c r="C14" s="28">
        <v>11</v>
      </c>
      <c r="D14" s="33" t="s">
        <v>38</v>
      </c>
      <c r="E14" s="34"/>
      <c r="F14" s="29" t="s">
        <v>14</v>
      </c>
      <c r="G14" s="29" t="s">
        <v>90</v>
      </c>
      <c r="H14" s="29">
        <v>1960</v>
      </c>
      <c r="I14" s="30" t="s">
        <v>121</v>
      </c>
      <c r="J14" s="17" t="s">
        <v>128</v>
      </c>
      <c r="K14" s="17" t="s">
        <v>128</v>
      </c>
      <c r="L14" s="17" t="s">
        <v>128</v>
      </c>
      <c r="M14" s="160">
        <v>1101.9999999995348</v>
      </c>
      <c r="N14" s="160">
        <v>530.4000000008027</v>
      </c>
      <c r="O14" s="160">
        <v>367.200000000941</v>
      </c>
      <c r="P14" s="200">
        <f t="shared" si="0"/>
        <v>1999.6000000012784</v>
      </c>
    </row>
    <row r="15" spans="1:16" ht="21.75" customHeight="1">
      <c r="A15" s="69"/>
      <c r="B15" s="96">
        <v>10</v>
      </c>
      <c r="C15" s="28">
        <v>30</v>
      </c>
      <c r="D15" s="34" t="s">
        <v>66</v>
      </c>
      <c r="E15" s="34" t="s">
        <v>67</v>
      </c>
      <c r="F15" s="29" t="s">
        <v>13</v>
      </c>
      <c r="G15" s="29" t="s">
        <v>108</v>
      </c>
      <c r="H15" s="29">
        <v>1943</v>
      </c>
      <c r="I15" s="30" t="s">
        <v>16</v>
      </c>
      <c r="J15" s="75" t="s">
        <v>16</v>
      </c>
      <c r="K15" s="17" t="s">
        <v>128</v>
      </c>
      <c r="L15" s="17" t="s">
        <v>128</v>
      </c>
      <c r="M15" s="160">
        <v>1051.7000000022138</v>
      </c>
      <c r="N15" s="160">
        <v>783.9000000007206</v>
      </c>
      <c r="O15" s="160">
        <v>191.70000000087038</v>
      </c>
      <c r="P15" s="200">
        <f t="shared" si="0"/>
        <v>2027.3000000038048</v>
      </c>
    </row>
    <row r="16" spans="1:16" ht="21.75" customHeight="1">
      <c r="A16" s="69"/>
      <c r="B16" s="96">
        <v>13</v>
      </c>
      <c r="C16" s="28">
        <v>18</v>
      </c>
      <c r="D16" s="31" t="s">
        <v>45</v>
      </c>
      <c r="E16" s="24" t="s">
        <v>46</v>
      </c>
      <c r="F16" s="29" t="s">
        <v>94</v>
      </c>
      <c r="G16" s="30" t="s">
        <v>95</v>
      </c>
      <c r="H16" s="30">
        <v>1972</v>
      </c>
      <c r="I16" s="30" t="s">
        <v>121</v>
      </c>
      <c r="J16" s="17" t="s">
        <v>128</v>
      </c>
      <c r="K16" s="17" t="s">
        <v>128</v>
      </c>
      <c r="L16" s="17" t="s">
        <v>128</v>
      </c>
      <c r="M16" s="160">
        <v>1772.699999997563</v>
      </c>
      <c r="N16" s="160">
        <v>641.4000000010737</v>
      </c>
      <c r="O16" s="160">
        <v>1395.1000000008596</v>
      </c>
      <c r="P16" s="200">
        <f t="shared" si="0"/>
        <v>3809.199999999497</v>
      </c>
    </row>
    <row r="17" spans="1:16" ht="21.75" customHeight="1">
      <c r="A17" s="69"/>
      <c r="B17" s="96">
        <v>12</v>
      </c>
      <c r="C17" s="28">
        <v>25</v>
      </c>
      <c r="D17" s="34" t="s">
        <v>62</v>
      </c>
      <c r="E17" s="34" t="s">
        <v>63</v>
      </c>
      <c r="F17" s="30" t="s">
        <v>14</v>
      </c>
      <c r="G17" s="29" t="s">
        <v>106</v>
      </c>
      <c r="H17" s="29">
        <v>1934</v>
      </c>
      <c r="I17" s="30" t="s">
        <v>16</v>
      </c>
      <c r="J17" s="17" t="s">
        <v>128</v>
      </c>
      <c r="K17" s="17" t="s">
        <v>128</v>
      </c>
      <c r="L17" s="17" t="s">
        <v>128</v>
      </c>
      <c r="M17" s="160">
        <v>2711.3000000010743</v>
      </c>
      <c r="N17" s="160">
        <v>807.0999999998703</v>
      </c>
      <c r="O17" s="160">
        <v>454.4000000001034</v>
      </c>
      <c r="P17" s="200">
        <f t="shared" si="0"/>
        <v>3972.800000001048</v>
      </c>
    </row>
    <row r="18" spans="1:16" ht="21.75" customHeight="1">
      <c r="A18" s="69"/>
      <c r="B18" s="96">
        <v>15</v>
      </c>
      <c r="C18" s="28">
        <v>5</v>
      </c>
      <c r="D18" s="31" t="s">
        <v>30</v>
      </c>
      <c r="E18" s="24" t="s">
        <v>31</v>
      </c>
      <c r="F18" s="29" t="s">
        <v>14</v>
      </c>
      <c r="G18" s="30" t="s">
        <v>137</v>
      </c>
      <c r="H18" s="30">
        <v>1962</v>
      </c>
      <c r="I18" s="30" t="s">
        <v>121</v>
      </c>
      <c r="J18" s="17" t="s">
        <v>128</v>
      </c>
      <c r="K18" s="17" t="s">
        <v>128</v>
      </c>
      <c r="L18" s="17" t="s">
        <v>128</v>
      </c>
      <c r="M18" s="160">
        <v>1190.3999999972254</v>
      </c>
      <c r="N18" s="160">
        <v>2258.300000000744</v>
      </c>
      <c r="O18" s="160">
        <v>554.4000000007477</v>
      </c>
      <c r="P18" s="200">
        <f t="shared" si="0"/>
        <v>4003.0999999987175</v>
      </c>
    </row>
    <row r="19" spans="1:16" ht="21.75" customHeight="1">
      <c r="A19" s="69"/>
      <c r="B19" s="96">
        <v>17</v>
      </c>
      <c r="C19" s="28">
        <v>54</v>
      </c>
      <c r="D19" s="31" t="s">
        <v>50</v>
      </c>
      <c r="E19" s="24"/>
      <c r="F19" s="30" t="s">
        <v>14</v>
      </c>
      <c r="G19" s="30" t="s">
        <v>98</v>
      </c>
      <c r="H19" s="30">
        <v>1962</v>
      </c>
      <c r="I19" s="30" t="s">
        <v>122</v>
      </c>
      <c r="J19" s="17" t="s">
        <v>128</v>
      </c>
      <c r="K19" s="17"/>
      <c r="L19" s="17"/>
      <c r="M19" s="160">
        <v>654.8000000004421</v>
      </c>
      <c r="N19" s="160">
        <v>3740.6999999984764</v>
      </c>
      <c r="O19" s="160">
        <v>374.0999999992284</v>
      </c>
      <c r="P19" s="200">
        <f t="shared" si="0"/>
        <v>4769.599999998147</v>
      </c>
    </row>
    <row r="20" spans="1:16" ht="21.75" customHeight="1">
      <c r="A20" s="69"/>
      <c r="B20" s="96">
        <v>18</v>
      </c>
      <c r="C20" s="28">
        <v>41</v>
      </c>
      <c r="D20" s="31" t="s">
        <v>79</v>
      </c>
      <c r="E20" s="24" t="s">
        <v>80</v>
      </c>
      <c r="F20" s="29" t="s">
        <v>13</v>
      </c>
      <c r="G20" s="30" t="s">
        <v>114</v>
      </c>
      <c r="H20" s="30">
        <v>1964</v>
      </c>
      <c r="I20" s="30" t="s">
        <v>16</v>
      </c>
      <c r="J20" s="17" t="s">
        <v>128</v>
      </c>
      <c r="K20" s="17" t="s">
        <v>128</v>
      </c>
      <c r="L20" s="17" t="s">
        <v>128</v>
      </c>
      <c r="M20" s="160">
        <v>1391.4999999994038</v>
      </c>
      <c r="N20" s="160">
        <v>3229.8999999989774</v>
      </c>
      <c r="O20" s="160">
        <v>1482.299999999973</v>
      </c>
      <c r="P20" s="200">
        <f t="shared" si="0"/>
        <v>6103.699999998354</v>
      </c>
    </row>
    <row r="21" spans="1:16" ht="21.75" customHeight="1">
      <c r="A21" s="82"/>
      <c r="B21" s="96">
        <v>16</v>
      </c>
      <c r="C21" s="28">
        <v>8</v>
      </c>
      <c r="D21" s="31" t="s">
        <v>34</v>
      </c>
      <c r="E21" s="24" t="s">
        <v>35</v>
      </c>
      <c r="F21" s="29" t="s">
        <v>14</v>
      </c>
      <c r="G21" s="30" t="s">
        <v>88</v>
      </c>
      <c r="H21" s="30">
        <v>1958</v>
      </c>
      <c r="I21" s="30" t="s">
        <v>121</v>
      </c>
      <c r="J21" s="17" t="s">
        <v>129</v>
      </c>
      <c r="K21" s="17"/>
      <c r="L21" s="17"/>
      <c r="M21" s="160">
        <v>3438</v>
      </c>
      <c r="N21" s="160">
        <v>815.2000000015144</v>
      </c>
      <c r="O21" s="160">
        <v>2072.800000000623</v>
      </c>
      <c r="P21" s="200">
        <f t="shared" si="0"/>
        <v>6326.000000002137</v>
      </c>
    </row>
    <row r="22" spans="1:16" ht="21.75" customHeight="1">
      <c r="A22" s="82"/>
      <c r="B22" s="96">
        <v>5</v>
      </c>
      <c r="C22" s="89">
        <v>43</v>
      </c>
      <c r="D22" s="90" t="s">
        <v>81</v>
      </c>
      <c r="E22" s="90" t="s">
        <v>82</v>
      </c>
      <c r="F22" s="91" t="s">
        <v>14</v>
      </c>
      <c r="G22" s="91" t="s">
        <v>155</v>
      </c>
      <c r="H22" s="91">
        <v>1967</v>
      </c>
      <c r="I22" s="92" t="s">
        <v>16</v>
      </c>
      <c r="J22" s="17" t="s">
        <v>128</v>
      </c>
      <c r="K22" s="17" t="s">
        <v>128</v>
      </c>
      <c r="L22" s="17" t="s">
        <v>128</v>
      </c>
      <c r="M22" s="160">
        <v>6233.400000001229</v>
      </c>
      <c r="N22" s="160">
        <v>456.39999999913147</v>
      </c>
      <c r="O22" s="160">
        <v>265.200000000262</v>
      </c>
      <c r="P22" s="200">
        <f t="shared" si="0"/>
        <v>6955.000000000622</v>
      </c>
    </row>
    <row r="23" spans="1:16" ht="21.75" customHeight="1">
      <c r="A23" s="69"/>
      <c r="B23" s="96">
        <v>11</v>
      </c>
      <c r="C23" s="28">
        <v>7</v>
      </c>
      <c r="D23" s="31" t="s">
        <v>32</v>
      </c>
      <c r="E23" s="24" t="s">
        <v>33</v>
      </c>
      <c r="F23" s="29" t="s">
        <v>14</v>
      </c>
      <c r="G23" s="30" t="s">
        <v>87</v>
      </c>
      <c r="H23" s="30">
        <v>1972</v>
      </c>
      <c r="I23" s="30" t="s">
        <v>121</v>
      </c>
      <c r="J23" s="17" t="s">
        <v>128</v>
      </c>
      <c r="K23" s="17" t="s">
        <v>128</v>
      </c>
      <c r="L23" s="17" t="s">
        <v>128</v>
      </c>
      <c r="M23" s="160">
        <v>6376.000000001952</v>
      </c>
      <c r="N23" s="160">
        <v>591.699999999669</v>
      </c>
      <c r="O23" s="160">
        <v>543.6999999998384</v>
      </c>
      <c r="P23" s="200">
        <f t="shared" si="0"/>
        <v>7511.4000000014585</v>
      </c>
    </row>
    <row r="24" spans="1:16" ht="21.75" customHeight="1">
      <c r="A24" s="69"/>
      <c r="B24" s="96">
        <v>14</v>
      </c>
      <c r="C24" s="28">
        <v>23</v>
      </c>
      <c r="D24" s="24" t="s">
        <v>58</v>
      </c>
      <c r="E24" s="24" t="s">
        <v>59</v>
      </c>
      <c r="F24" s="29" t="s">
        <v>13</v>
      </c>
      <c r="G24" s="30" t="s">
        <v>104</v>
      </c>
      <c r="H24" s="30">
        <v>1928</v>
      </c>
      <c r="I24" s="30" t="s">
        <v>16</v>
      </c>
      <c r="J24" s="17" t="s">
        <v>128</v>
      </c>
      <c r="K24" s="17" t="s">
        <v>128</v>
      </c>
      <c r="L24" s="17" t="s">
        <v>128</v>
      </c>
      <c r="M24" s="160">
        <v>5107.400000002023</v>
      </c>
      <c r="N24" s="160">
        <v>728.2999999998552</v>
      </c>
      <c r="O24" s="160">
        <v>1720.3999999992843</v>
      </c>
      <c r="P24" s="200">
        <f t="shared" si="0"/>
        <v>7556.100000001163</v>
      </c>
    </row>
    <row r="25" spans="1:16" ht="21.75" customHeight="1">
      <c r="A25" s="82"/>
      <c r="B25" s="96">
        <v>19</v>
      </c>
      <c r="C25" s="28">
        <v>31</v>
      </c>
      <c r="D25" s="24" t="s">
        <v>68</v>
      </c>
      <c r="E25" s="24" t="s">
        <v>118</v>
      </c>
      <c r="F25" s="29" t="s">
        <v>13</v>
      </c>
      <c r="G25" s="30" t="s">
        <v>142</v>
      </c>
      <c r="H25" s="30">
        <v>1949</v>
      </c>
      <c r="I25" s="30" t="s">
        <v>16</v>
      </c>
      <c r="J25" s="17" t="s">
        <v>128</v>
      </c>
      <c r="K25" s="17" t="s">
        <v>128</v>
      </c>
      <c r="L25" s="17" t="s">
        <v>128</v>
      </c>
      <c r="M25" s="160">
        <v>1413.6000000025247</v>
      </c>
      <c r="N25" s="160">
        <v>3528.20000000079</v>
      </c>
      <c r="O25" s="160">
        <v>4823.999999998484</v>
      </c>
      <c r="P25" s="200">
        <f t="shared" si="0"/>
        <v>9765.8000000018</v>
      </c>
    </row>
    <row r="26" spans="1:16" ht="21.75" customHeight="1">
      <c r="A26" s="69"/>
      <c r="B26" s="96">
        <v>20</v>
      </c>
      <c r="C26" s="28">
        <v>22</v>
      </c>
      <c r="D26" s="24" t="s">
        <v>56</v>
      </c>
      <c r="E26" s="24" t="s">
        <v>57</v>
      </c>
      <c r="F26" s="29" t="s">
        <v>13</v>
      </c>
      <c r="G26" s="30" t="s">
        <v>103</v>
      </c>
      <c r="H26" s="30">
        <v>1925</v>
      </c>
      <c r="I26" s="30" t="s">
        <v>16</v>
      </c>
      <c r="J26" s="17" t="s">
        <v>128</v>
      </c>
      <c r="K26" s="17" t="s">
        <v>128</v>
      </c>
      <c r="L26" s="17" t="s">
        <v>128</v>
      </c>
      <c r="M26" s="160">
        <v>7096.199999999666</v>
      </c>
      <c r="N26" s="160">
        <v>4529.30000000015</v>
      </c>
      <c r="O26" s="160">
        <v>35983.39999999951</v>
      </c>
      <c r="P26" s="200">
        <f t="shared" si="0"/>
        <v>47608.899999999325</v>
      </c>
    </row>
    <row r="27" spans="1:16" ht="21.75" customHeight="1">
      <c r="A27" s="69"/>
      <c r="B27" s="96">
        <v>21</v>
      </c>
      <c r="C27" s="28">
        <v>21</v>
      </c>
      <c r="D27" s="31" t="s">
        <v>54</v>
      </c>
      <c r="E27" s="24" t="s">
        <v>55</v>
      </c>
      <c r="F27" s="29" t="s">
        <v>13</v>
      </c>
      <c r="G27" s="30" t="s">
        <v>102</v>
      </c>
      <c r="H27" s="30">
        <v>1922</v>
      </c>
      <c r="I27" s="30" t="s">
        <v>16</v>
      </c>
      <c r="J27" s="17" t="s">
        <v>128</v>
      </c>
      <c r="K27" s="17" t="s">
        <v>128</v>
      </c>
      <c r="L27" s="17" t="s">
        <v>128</v>
      </c>
      <c r="M27" s="160">
        <v>7194.80000000055</v>
      </c>
      <c r="N27" s="160">
        <v>2067.5000000009654</v>
      </c>
      <c r="O27" s="160">
        <v>42222.20000000151</v>
      </c>
      <c r="P27" s="200">
        <f t="shared" si="0"/>
        <v>51484.50000000303</v>
      </c>
    </row>
    <row r="28" spans="1:16" ht="21.75" customHeight="1">
      <c r="A28" s="69"/>
      <c r="B28" s="96">
        <v>23</v>
      </c>
      <c r="C28" s="28">
        <v>37</v>
      </c>
      <c r="D28" s="24" t="s">
        <v>77</v>
      </c>
      <c r="E28" s="24" t="s">
        <v>78</v>
      </c>
      <c r="F28" s="29" t="s">
        <v>13</v>
      </c>
      <c r="G28" s="30" t="s">
        <v>88</v>
      </c>
      <c r="H28" s="30">
        <v>1960</v>
      </c>
      <c r="I28" s="30" t="s">
        <v>16</v>
      </c>
      <c r="J28" s="17" t="s">
        <v>128</v>
      </c>
      <c r="K28" s="17" t="s">
        <v>128</v>
      </c>
      <c r="L28" s="17" t="s">
        <v>128</v>
      </c>
      <c r="M28" s="160">
        <v>874.7999999999863</v>
      </c>
      <c r="N28" s="160">
        <v>625.0999999987102</v>
      </c>
      <c r="O28" s="160">
        <v>55307.499999999614</v>
      </c>
      <c r="P28" s="200">
        <f t="shared" si="0"/>
        <v>56807.39999999831</v>
      </c>
    </row>
    <row r="29" spans="1:16" ht="21.75" customHeight="1">
      <c r="A29" s="69"/>
      <c r="B29" s="96">
        <v>22</v>
      </c>
      <c r="C29" s="28">
        <v>9</v>
      </c>
      <c r="D29" s="31" t="s">
        <v>36</v>
      </c>
      <c r="E29" s="24" t="s">
        <v>37</v>
      </c>
      <c r="F29" s="29" t="s">
        <v>14</v>
      </c>
      <c r="G29" s="30" t="s">
        <v>89</v>
      </c>
      <c r="H29" s="30">
        <v>1959</v>
      </c>
      <c r="I29" s="30" t="s">
        <v>121</v>
      </c>
      <c r="J29" s="17" t="s">
        <v>128</v>
      </c>
      <c r="K29" s="17" t="s">
        <v>128</v>
      </c>
      <c r="L29" s="17" t="s">
        <v>128</v>
      </c>
      <c r="M29" s="160">
        <v>494.50000000000216</v>
      </c>
      <c r="N29" s="160">
        <v>246.70000000004666</v>
      </c>
      <c r="O29" s="160">
        <v>56924.5000000007</v>
      </c>
      <c r="P29" s="200">
        <f t="shared" si="0"/>
        <v>57665.70000000075</v>
      </c>
    </row>
    <row r="30" spans="1:16" ht="21.75" customHeight="1">
      <c r="A30" s="69"/>
      <c r="B30" s="96">
        <v>24</v>
      </c>
      <c r="C30" s="28">
        <v>44</v>
      </c>
      <c r="D30" s="31" t="s">
        <v>69</v>
      </c>
      <c r="E30" s="24" t="s">
        <v>70</v>
      </c>
      <c r="F30" s="30" t="s">
        <v>14</v>
      </c>
      <c r="G30" s="29" t="s">
        <v>116</v>
      </c>
      <c r="H30" s="29">
        <v>1967</v>
      </c>
      <c r="I30" s="30" t="s">
        <v>16</v>
      </c>
      <c r="J30" s="17" t="s">
        <v>128</v>
      </c>
      <c r="K30" s="17" t="s">
        <v>128</v>
      </c>
      <c r="L30" s="17" t="s">
        <v>128</v>
      </c>
      <c r="M30" s="160">
        <v>1640.0999999988526</v>
      </c>
      <c r="N30" s="160">
        <v>1776.2999999990363</v>
      </c>
      <c r="O30" s="160">
        <v>56809.30000000018</v>
      </c>
      <c r="P30" s="200">
        <f t="shared" si="0"/>
        <v>60225.69999999807</v>
      </c>
    </row>
    <row r="31" spans="2:16" ht="21.75" customHeight="1">
      <c r="B31" s="106"/>
      <c r="C31" s="107"/>
      <c r="D31" s="107"/>
      <c r="E31" s="107"/>
      <c r="F31" s="107"/>
      <c r="G31" s="107"/>
      <c r="H31" s="107"/>
      <c r="I31" s="107"/>
      <c r="J31" s="168" t="s">
        <v>128</v>
      </c>
      <c r="K31" s="169"/>
      <c r="L31" s="170"/>
      <c r="M31" s="112"/>
      <c r="N31" s="112"/>
      <c r="O31" s="112"/>
      <c r="P31" s="113"/>
    </row>
    <row r="32" spans="2:16" ht="21.75" customHeight="1">
      <c r="B32" s="106"/>
      <c r="C32" s="107"/>
      <c r="D32" s="107"/>
      <c r="E32" s="107"/>
      <c r="F32" s="107"/>
      <c r="G32" s="107"/>
      <c r="H32" s="107"/>
      <c r="I32" s="107"/>
      <c r="J32" s="101" t="s">
        <v>128</v>
      </c>
      <c r="K32" s="17"/>
      <c r="L32" s="18"/>
      <c r="M32" s="112"/>
      <c r="N32" s="112"/>
      <c r="O32" s="112"/>
      <c r="P32" s="113"/>
    </row>
    <row r="33" spans="2:16" ht="21.75" customHeight="1">
      <c r="B33" s="102"/>
      <c r="C33" s="103"/>
      <c r="D33" s="108"/>
      <c r="E33" s="109"/>
      <c r="F33" s="110"/>
      <c r="G33" s="104"/>
      <c r="H33" s="104"/>
      <c r="I33" s="105"/>
      <c r="J33" s="78"/>
      <c r="K33" s="74"/>
      <c r="L33" s="95"/>
      <c r="M33" s="112"/>
      <c r="N33" s="112"/>
      <c r="O33" s="112"/>
      <c r="P33" s="113"/>
    </row>
    <row r="34" spans="10:16" ht="21.75" customHeight="1">
      <c r="J34" s="97" t="s">
        <v>128</v>
      </c>
      <c r="K34" s="97" t="s">
        <v>128</v>
      </c>
      <c r="L34" s="97" t="s">
        <v>128</v>
      </c>
      <c r="M34" s="112"/>
      <c r="N34" s="112"/>
      <c r="O34" s="112"/>
      <c r="P34" s="113"/>
    </row>
    <row r="35" spans="13:16" ht="21.75" customHeight="1">
      <c r="M35" s="112"/>
      <c r="N35" s="112"/>
      <c r="O35" s="112"/>
      <c r="P35" s="113"/>
    </row>
  </sheetData>
  <sheetProtection password="CC37" sheet="1" selectLockedCells="1" selectUnlockedCells="1"/>
  <mergeCells count="18">
    <mergeCell ref="A1:P1"/>
    <mergeCell ref="A2:P3"/>
    <mergeCell ref="A4:A6"/>
    <mergeCell ref="B4:B6"/>
    <mergeCell ref="C4:C6"/>
    <mergeCell ref="D4:D6"/>
    <mergeCell ref="E4:E6"/>
    <mergeCell ref="F4:F6"/>
    <mergeCell ref="G4:G6"/>
    <mergeCell ref="H4:H6"/>
    <mergeCell ref="P4:P6"/>
    <mergeCell ref="N5:N6"/>
    <mergeCell ref="O5:O6"/>
    <mergeCell ref="M5:M6"/>
    <mergeCell ref="I4:I6"/>
    <mergeCell ref="J4:J6"/>
    <mergeCell ref="K4:K6"/>
    <mergeCell ref="L4:L6"/>
  </mergeCells>
  <printOptions/>
  <pageMargins left="0.15" right="0.49" top="1" bottom="1" header="0.4921259845" footer="0.4921259845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2008-08-29T06:35:50Z</dcterms:created>
  <dcterms:modified xsi:type="dcterms:W3CDTF">2010-05-04T10:01:58Z</dcterms:modified>
  <cp:category/>
  <cp:version/>
  <cp:contentType/>
  <cp:contentStatus/>
</cp:coreProperties>
</file>